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30991CDA-65E4-49FF-8C96-82F3BC4934E7}" xr6:coauthVersionLast="47" xr6:coauthVersionMax="47" xr10:uidLastSave="{00000000-0000-0000-0000-000000000000}"/>
  <bookViews>
    <workbookView showHorizontalScroll="0" showSheetTabs="0" xWindow="-120" yWindow="-120" windowWidth="20730" windowHeight="11160" firstSheet="1" activeTab="1" xr2:uid="{A01F171D-2635-4EA0-AA67-FFE7DC8FB9C6}"/>
  </bookViews>
  <sheets>
    <sheet name="PARAMETROS" sheetId="10" r:id="rId1"/>
    <sheet name="MENU" sheetId="9" r:id="rId2"/>
    <sheet name="F_INGRESOSREP" sheetId="4" r:id="rId3"/>
    <sheet name="F_SALIDAS" sheetId="6" r:id="rId4"/>
    <sheet name="F_ENTRADA" sheetId="8" r:id="rId5"/>
    <sheet name="BD_REGISTROS" sheetId="2" r:id="rId6"/>
    <sheet name="REPORTE_ENT_SAL" sheetId="14" r:id="rId7"/>
    <sheet name="RESULTADOS" sheetId="16" r:id="rId8"/>
    <sheet name="CUENTAS" sheetId="1" r:id="rId9"/>
    <sheet name="Hoja1" sheetId="7" state="hidden" r:id="rId10"/>
    <sheet name="Hoja3" sheetId="3" state="hidden" r:id="rId11"/>
  </sheets>
  <externalReferences>
    <externalReference r:id="rId12"/>
  </externalReferences>
  <definedNames>
    <definedName name="_xlnm._FilterDatabase" localSheetId="5" hidden="1">BD_REGISTROS!$A$2:$J$1048576</definedName>
    <definedName name="_xlnm.Extract" localSheetId="6">REPORTE_ENT_SAL!$L$12:$U$12</definedName>
    <definedName name="_xlnm.Extract" localSheetId="7">RESULTADOS!#REF!</definedName>
    <definedName name="_xlnm.Print_Area" localSheetId="6">REPORTE_ENT_SAL!$L:$U</definedName>
    <definedName name="_xlnm.Print_Area" localSheetId="7">RESULTADOS!$J$1:$N$106</definedName>
    <definedName name="BD.MEDICION">[1]BD_MEDICIÓN!$A$8:$O$1048576</definedName>
    <definedName name="BD.USUARIO">[1]BD_USUARIOS!$A$2:$F$1048576</definedName>
    <definedName name="BD_COBROIMP">[1]BD_COBROSRNC!$2:$1048576</definedName>
    <definedName name="BD_REC.EMITIDOS">[1]BD_RECIBOS!$A$6:$K$1048576</definedName>
    <definedName name="BD_SALDOS.PC">[1]BD_SALDOS.PC!$A$2:$H$1048576</definedName>
    <definedName name="BIENESLD">CUENTAS!$J$2:$J$12</definedName>
    <definedName name="CAN">[1]F_USUARIOS!$XFC$9</definedName>
    <definedName name="CANTONES">[1]COMUNIDADES!$R$5:$R$10</definedName>
    <definedName name="CBLD">CUENTAS!$J$2:$J$12</definedName>
    <definedName name="COS">CUENTAS!$G$2:$G$13</definedName>
    <definedName name="COSTO">CUENTAS!$G$2:$G$13</definedName>
    <definedName name="_xlnm.Criteria" localSheetId="6">REPORTE_ENT_SAL!$L$8:$M$9</definedName>
    <definedName name="_xlnm.Criteria" localSheetId="7">RESULTADOS!#REF!</definedName>
    <definedName name="GA">CUENTAS!$I$2:$I$15</definedName>
    <definedName name="GASTO">CUENTAS!$H$2:$H$12</definedName>
    <definedName name="GASTOADMIN">CUENTAS!$I$2:$I$15</definedName>
    <definedName name="GASTOXCOB">CUENTAS!$H$2:$H$12</definedName>
    <definedName name="GC">CUENTAS!$H$2:$H$12</definedName>
    <definedName name="MAX.CORR">[1]BD_USUARIOS!$G$2:$G$1048576</definedName>
    <definedName name="MAXI_RECIBOS">[1]BD_RECIBOS!$A$6:$A$1048576</definedName>
    <definedName name="RUB">CUENTAS!$G$19</definedName>
    <definedName name="RUBROS">CUENTAS!$F$2:$F$5</definedName>
    <definedName name="T_USUARIOS">[1]BD_USUARIOS!$A$2:$G$1048576</definedName>
    <definedName name="TIPO" localSheetId="4">F_ENTRADA!$B$14</definedName>
    <definedName name="TIPO">F_SALIDAS!$B$14</definedName>
    <definedName name="_xlnm.Print_Titles" localSheetId="6">REPORTE_ENT_SAL!$1:$12</definedName>
    <definedName name="_xlnm.Print_Titles" localSheetId="7">RESULTADOS!$1:$5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14" l="1"/>
  <c r="P6" i="14"/>
  <c r="L68" i="16" l="1"/>
  <c r="L69" i="16"/>
  <c r="L70" i="16"/>
  <c r="L71" i="16"/>
  <c r="L72" i="16"/>
  <c r="L73" i="16"/>
  <c r="L74" i="16"/>
  <c r="L75" i="16"/>
  <c r="L76" i="16"/>
  <c r="L77" i="16"/>
  <c r="L78" i="16"/>
  <c r="L80" i="16"/>
  <c r="L81" i="16"/>
  <c r="L82" i="16"/>
  <c r="L83" i="16"/>
  <c r="L84" i="16"/>
  <c r="L85" i="16"/>
  <c r="L86" i="16"/>
  <c r="L87" i="16"/>
  <c r="L88" i="16"/>
  <c r="L89" i="16"/>
  <c r="L90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67" i="16"/>
  <c r="L59" i="16"/>
  <c r="L60" i="16"/>
  <c r="L61" i="16"/>
  <c r="L62" i="16"/>
  <c r="L63" i="16"/>
  <c r="L64" i="16"/>
  <c r="L58" i="16"/>
  <c r="L5" i="16"/>
  <c r="L4" i="16"/>
  <c r="M17" i="16"/>
  <c r="K17" i="16"/>
  <c r="J2" i="16"/>
  <c r="J1" i="16"/>
  <c r="M91" i="16" l="1"/>
  <c r="L14" i="16" s="1"/>
  <c r="M66" i="16"/>
  <c r="L10" i="16" s="1"/>
  <c r="M9" i="16" s="1"/>
  <c r="M79" i="16"/>
  <c r="L13" i="16" s="1"/>
  <c r="M57" i="16"/>
  <c r="M12" i="16" l="1"/>
  <c r="N56" i="16"/>
  <c r="L8" i="16"/>
  <c r="M7" i="16" s="1"/>
  <c r="M11" i="16" s="1"/>
  <c r="N65" i="16"/>
  <c r="N6" i="14"/>
  <c r="N5" i="14"/>
  <c r="M9" i="14"/>
  <c r="L9" i="14"/>
  <c r="I2" i="6"/>
  <c r="K2" i="6"/>
  <c r="M2" i="6"/>
  <c r="N2" i="6"/>
  <c r="O2" i="6"/>
  <c r="P2" i="6"/>
  <c r="Q2" i="6"/>
  <c r="R2" i="6"/>
  <c r="U4" i="14"/>
  <c r="R4" i="14"/>
  <c r="P4" i="14"/>
  <c r="L2" i="14"/>
  <c r="L1" i="14"/>
  <c r="M15" i="16" l="1"/>
  <c r="K11" i="16"/>
  <c r="O6" i="14"/>
  <c r="R6" i="14" s="1"/>
  <c r="A1" i="9"/>
  <c r="A2" i="9"/>
  <c r="K15" i="16" l="1"/>
  <c r="M16" i="16"/>
  <c r="M18" i="16" s="1"/>
  <c r="K18" i="16" s="1"/>
  <c r="B14" i="8"/>
  <c r="A9" i="8"/>
  <c r="Q2" i="8"/>
  <c r="P2" i="8"/>
  <c r="O2" i="8"/>
  <c r="N2" i="8"/>
  <c r="L2" i="8"/>
  <c r="K2" i="8"/>
  <c r="N4" i="8" s="1"/>
  <c r="J2" i="8" s="1"/>
  <c r="I2" i="8"/>
  <c r="N4" i="6"/>
  <c r="J2" i="6" s="1"/>
  <c r="B14" i="6" l="1"/>
  <c r="J1" i="1"/>
  <c r="I1" i="1"/>
  <c r="H1" i="1"/>
  <c r="G1" i="1"/>
  <c r="A11" i="6"/>
  <c r="A11" i="4"/>
  <c r="B10" i="4"/>
  <c r="A10" i="4"/>
  <c r="L8" i="4"/>
  <c r="L7" i="4"/>
  <c r="L6" i="4"/>
  <c r="L5" i="4"/>
  <c r="L4" i="4"/>
  <c r="L3" i="4"/>
  <c r="L2" i="4"/>
  <c r="I2" i="4"/>
  <c r="I7" i="4" s="1"/>
  <c r="N2" i="4" l="1"/>
  <c r="N7" i="4" s="1"/>
  <c r="P2" i="4"/>
  <c r="I6" i="4"/>
  <c r="I3" i="4"/>
  <c r="I5" i="4"/>
  <c r="I8" i="4"/>
  <c r="I4" i="4"/>
  <c r="P5" i="4" l="1"/>
  <c r="P3" i="4"/>
  <c r="P8" i="4"/>
  <c r="N3" i="4"/>
  <c r="P6" i="4"/>
  <c r="N5" i="4"/>
  <c r="N6" i="4"/>
  <c r="N4" i="4"/>
  <c r="N8" i="4"/>
  <c r="P7" i="4"/>
  <c r="P4" i="4"/>
</calcChain>
</file>

<file path=xl/sharedStrings.xml><?xml version="1.0" encoding="utf-8"?>
<sst xmlns="http://schemas.openxmlformats.org/spreadsheetml/2006/main" count="359" uniqueCount="159">
  <si>
    <t>INGRESOS</t>
  </si>
  <si>
    <t>Nº CTA</t>
  </si>
  <si>
    <t>CUENTA</t>
  </si>
  <si>
    <t>INGRESOS POR SERVICIOS PRESTADOS</t>
  </si>
  <si>
    <t>COSTOS DEL SERVICIO DE AGUA</t>
  </si>
  <si>
    <t>ENERGÍA ELECTRICA</t>
  </si>
  <si>
    <t>PAGÓ DE OPERARIOS (BOMBEROS)</t>
  </si>
  <si>
    <t>PAGO DE FONTANEROS</t>
  </si>
  <si>
    <t>CONSUMO DE ARTICULOS DE FONTANERIA</t>
  </si>
  <si>
    <t>CONSUMO DE CLORO</t>
  </si>
  <si>
    <t>MANTENIMIENTO</t>
  </si>
  <si>
    <t>REPARACIONES</t>
  </si>
  <si>
    <t>VIATICOS (BOMBEROS Y FONTANEROS)</t>
  </si>
  <si>
    <t>ISSS (BOMBEROS Y FONTANEROS)</t>
  </si>
  <si>
    <t>AFP (BOMBEROS Y FONTANEROS)</t>
  </si>
  <si>
    <t>COSTOS Y GASTOS</t>
  </si>
  <si>
    <t>GASTOS DE COBRO</t>
  </si>
  <si>
    <t>LECTURA DE MEDIDORES</t>
  </si>
  <si>
    <t>CALCULO DE RECIBOS</t>
  </si>
  <si>
    <t>IMPRESIÓN DE RECIBOS</t>
  </si>
  <si>
    <t>COMISIÓN BANCARIA POR COBROS</t>
  </si>
  <si>
    <t>AGUINALDO (BOMBEROS Y FONTANEROS)</t>
  </si>
  <si>
    <t>VACACIONES (BOMBEROS Y FONTANEROS)</t>
  </si>
  <si>
    <t>ENTREGA DE RECIBOS</t>
  </si>
  <si>
    <t>ISSS (PERSONAL DE COBROS)</t>
  </si>
  <si>
    <t>AFP (PERSONAL DE COBROS)</t>
  </si>
  <si>
    <t>VIATICOS (PERSONAL DE COBROS)</t>
  </si>
  <si>
    <t>AGUINALDO (PERSONAL DE COBROS)</t>
  </si>
  <si>
    <t>VACACIONES (PERSONAL DE COBROS)</t>
  </si>
  <si>
    <t>GASTOS DE ADMINISTRACIÓN</t>
  </si>
  <si>
    <t>DIETAS (JUNTA DIRECTIVA)</t>
  </si>
  <si>
    <t>VIATICOS (JUNTA DIRECTIVA)</t>
  </si>
  <si>
    <t>SALARIOS</t>
  </si>
  <si>
    <t>IMPUESTOS MUNICIPALES</t>
  </si>
  <si>
    <t>SERVICIOS BASICOS</t>
  </si>
  <si>
    <t>OFICINA</t>
  </si>
  <si>
    <t>PAPELERIA Y UTILES</t>
  </si>
  <si>
    <t>CARGOS A CUENTAS BANCARIAS</t>
  </si>
  <si>
    <t>REFRIGERIOS</t>
  </si>
  <si>
    <t>REPARACIÓN DE INSTALACIONES</t>
  </si>
  <si>
    <t>ESTUDIOS TECNICOS</t>
  </si>
  <si>
    <t>ANALISIS DE CALIDAD DE AGUAS</t>
  </si>
  <si>
    <t>OTROS GASTOS DE COBRO</t>
  </si>
  <si>
    <t>MULTAS</t>
  </si>
  <si>
    <t>OTROS GASTOS DE ADMINISTRACIÓN</t>
  </si>
  <si>
    <t>CUOTA FIJA DEL MES</t>
  </si>
  <si>
    <t>CONSUMO DE METROS ADICIONALES</t>
  </si>
  <si>
    <t>SALDOS DE PERIODOS ANTERIORES</t>
  </si>
  <si>
    <t>MORA</t>
  </si>
  <si>
    <t>RECONEXIÓN</t>
  </si>
  <si>
    <t>DERECHO DE AGUA (ACOMETIDA)</t>
  </si>
  <si>
    <t>OTROS</t>
  </si>
  <si>
    <t>FECHA</t>
  </si>
  <si>
    <t>CONCEPTO</t>
  </si>
  <si>
    <t>SALDO DE PERIODOS ANTERIORES</t>
  </si>
  <si>
    <t>GENERAL</t>
  </si>
  <si>
    <t>MONTOS SEGÚN REPORTE DE COBROS</t>
  </si>
  <si>
    <t>MES FACTURADO</t>
  </si>
  <si>
    <t>CONSUMO DE MTS ADICIONALES</t>
  </si>
  <si>
    <t>DOCUMENTO</t>
  </si>
  <si>
    <t>Nº DOCUMENTO</t>
  </si>
  <si>
    <t>Nº CUENTA</t>
  </si>
  <si>
    <t>ENTRADAS</t>
  </si>
  <si>
    <t>SALIDAS</t>
  </si>
  <si>
    <t>A NOMBRE DE</t>
  </si>
  <si>
    <t>Reporte de cobros</t>
  </si>
  <si>
    <t>Cobros en general</t>
  </si>
  <si>
    <t>FECHA DE REGISTRO</t>
  </si>
  <si>
    <t>FORMULARIO DE REGISTRO DE INGRESOS DEL REPORTE DE COBROS</t>
  </si>
  <si>
    <t>ACTIVOS</t>
  </si>
  <si>
    <t>ACTIVOS NO CORRIENTES</t>
  </si>
  <si>
    <t>BIENES DE LARGA DURACIÓN</t>
  </si>
  <si>
    <t>VEHICULOS</t>
  </si>
  <si>
    <t>EDIFICIOS</t>
  </si>
  <si>
    <t>TANQUES</t>
  </si>
  <si>
    <t>TUBERIAS</t>
  </si>
  <si>
    <t>TERRENOS</t>
  </si>
  <si>
    <t>POZOS</t>
  </si>
  <si>
    <t>SISTEMA DE BOMBEO</t>
  </si>
  <si>
    <t>MAQUINARIA</t>
  </si>
  <si>
    <t>EQUIPO DE OFICINA</t>
  </si>
  <si>
    <t>COMPUTADORAS</t>
  </si>
  <si>
    <t>OTROS BIENES DE LARGA DURACIÓN</t>
  </si>
  <si>
    <t>COSTO</t>
  </si>
  <si>
    <t>GASTO POR COBROS</t>
  </si>
  <si>
    <t>GASTOS ADMINISTRATIVOS</t>
  </si>
  <si>
    <t>RUBRO</t>
  </si>
  <si>
    <t>COMPRA DE BIENES DE LARGA DURACIÓN</t>
  </si>
  <si>
    <t>COS</t>
  </si>
  <si>
    <t>GC</t>
  </si>
  <si>
    <t>GA</t>
  </si>
  <si>
    <t>CBLD</t>
  </si>
  <si>
    <t>MONTO</t>
  </si>
  <si>
    <t>TIPO DE DOCUMENTO</t>
  </si>
  <si>
    <t>Nº DE DOCUMENTO</t>
  </si>
  <si>
    <t>PAGADO A</t>
  </si>
  <si>
    <t>FECHA DE PAGO</t>
  </si>
  <si>
    <t>COMPROBANTE DE EGRESO</t>
  </si>
  <si>
    <t>CON FONDOS DE</t>
  </si>
  <si>
    <t>DOCUMENTOS SOPORTE</t>
  </si>
  <si>
    <t>VALE DE CAJA</t>
  </si>
  <si>
    <t>FACTURA A CONSUMIDOR FINAL</t>
  </si>
  <si>
    <t>COMPROBANTE DE CRÉDITO FISCAL</t>
  </si>
  <si>
    <t>FACTURA A SUJETO EXCLUIDO</t>
  </si>
  <si>
    <t>TIKET</t>
  </si>
  <si>
    <t>FONDOS DE</t>
  </si>
  <si>
    <t xml:space="preserve">FORMULARIO DE REGISTRO COBROS </t>
  </si>
  <si>
    <t>LLENAR INFORMACIÓN DE ACUERDO CON EL DOCUMENTO</t>
  </si>
  <si>
    <t>FECHA DE COBRO</t>
  </si>
  <si>
    <t>RECIBO DE COBRO</t>
  </si>
  <si>
    <t>REPORTE DE COBROS</t>
  </si>
  <si>
    <t>®</t>
  </si>
  <si>
    <t>® DERECHOS RESERVADOS, UNIVERSIDAD DE EL SALVADOR</t>
  </si>
  <si>
    <t>SISTEMA DE REGISTRO DE ENTRADAS Y SALIDAS DE EFECTIVO</t>
  </si>
  <si>
    <t>PARAMETROS</t>
  </si>
  <si>
    <t>REPORTES</t>
  </si>
  <si>
    <t>ENTRADAS DE EFECTIVO</t>
  </si>
  <si>
    <t>SALIDAS DE EFECTIVO</t>
  </si>
  <si>
    <t xml:space="preserve">NOMBRE DE LA ASOCIACIÓN: </t>
  </si>
  <si>
    <t>NOBRE DEL SISTEMA DE AGUA:</t>
  </si>
  <si>
    <t>DIRECCIÓN Y TELEFONO DEL SISTEMA:</t>
  </si>
  <si>
    <t>PARAMETROS DEL SISTEMA</t>
  </si>
  <si>
    <t>DATOS DE ENTRADAS Y SALIDAS DE EFECTIVO</t>
  </si>
  <si>
    <t>EMITIDO:</t>
  </si>
  <si>
    <t>FORMULARIO DE REGISTRO DE PAGOS EFECTUADOS</t>
  </si>
  <si>
    <t>REPORTE DE ENTADAS Y SALIDAS DE EFECTIVO</t>
  </si>
  <si>
    <t>DESDE</t>
  </si>
  <si>
    <t>HASTA</t>
  </si>
  <si>
    <t>Nº DE DOC</t>
  </si>
  <si>
    <t>REPORTE DE ENTRADAS Y SALIDAS DE EFECTIVO</t>
  </si>
  <si>
    <t>DESDE:</t>
  </si>
  <si>
    <t>AL:</t>
  </si>
  <si>
    <t>TOTAL SALIDAS</t>
  </si>
  <si>
    <t>SALDO</t>
  </si>
  <si>
    <t>TOTAL ENTRADAS</t>
  </si>
  <si>
    <t>PERIODO</t>
  </si>
  <si>
    <t>SALDO ANTERIOR</t>
  </si>
  <si>
    <t>DETERMINACIÓN DE RESULTADOS (INGRESOS-COSTOS Y GASTOS)</t>
  </si>
  <si>
    <t>RESULTADOS DE OPERACIÓN</t>
  </si>
  <si>
    <t>SUBTOTAL</t>
  </si>
  <si>
    <t>TOTAL</t>
  </si>
  <si>
    <t>COSTOS</t>
  </si>
  <si>
    <t>(+)</t>
  </si>
  <si>
    <t>(-)</t>
  </si>
  <si>
    <t>(=)</t>
  </si>
  <si>
    <t>GASTOS</t>
  </si>
  <si>
    <t>IMPUESTO SOBRE LA RENTA</t>
  </si>
  <si>
    <t>¿LA ASOCIACIÓN  DECLARA IMPUESTO SOBRE LA RENTA?</t>
  </si>
  <si>
    <t>¿LA ASOCIACIÓN  PROVISIONARA ALGUNA RESERVA?</t>
  </si>
  <si>
    <t>RESERVA DE</t>
  </si>
  <si>
    <t>DETALLE DE CUENTAS</t>
  </si>
  <si>
    <t xml:space="preserve">F________________                                                       F________________                                                       F________________ </t>
  </si>
  <si>
    <t xml:space="preserve">CARGO:                                                                                      CARGO:                                                                                     CARGO:                               </t>
  </si>
  <si>
    <t xml:space="preserve">NOMBRE:                                                                                   NOMBRE:                                                                                  NOMBRE:                               </t>
  </si>
  <si>
    <t xml:space="preserve">F________________                                                       F________________                                                      </t>
  </si>
  <si>
    <t xml:space="preserve">CARGO:                                                                                      CARGO:                                                                                     </t>
  </si>
  <si>
    <t xml:space="preserve">NOMBRE:                                                                                   NOMBRE:                                                                                </t>
  </si>
  <si>
    <t>SELLO</t>
  </si>
  <si>
    <t>FONDOS 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</si>
</sst>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mmmm\-yyyy"/>
    <numFmt numFmtId="165" formatCode="&quot;$&quot;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theme="1"/>
      <name val="Calibri"/>
      <family val="2"/>
    </font>
    <font>
      <sz val="22"/>
      <color theme="0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0" xfId="0" applyProtection="1"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7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4" fillId="2" borderId="0" xfId="0" applyFont="1" applyFill="1" applyProtection="1">
      <protection hidden="1"/>
    </xf>
    <xf numFmtId="44" fontId="0" fillId="3" borderId="1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4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Alignment="1" applyProtection="1">
      <protection hidden="1"/>
    </xf>
    <xf numFmtId="44" fontId="0" fillId="0" borderId="0" xfId="0" applyNumberFormat="1" applyProtection="1">
      <protection hidden="1"/>
    </xf>
    <xf numFmtId="0" fontId="0" fillId="0" borderId="0" xfId="0" applyAlignment="1" applyProtection="1">
      <alignment horizontal="center"/>
      <protection hidden="1"/>
    </xf>
    <xf numFmtId="14" fontId="0" fillId="0" borderId="0" xfId="0" applyNumberFormat="1" applyAlignme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8" fillId="2" borderId="0" xfId="0" applyFont="1" applyFill="1" applyProtection="1">
      <protection hidden="1"/>
    </xf>
    <xf numFmtId="14" fontId="0" fillId="0" borderId="1" xfId="0" applyNumberFormat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44" fontId="0" fillId="3" borderId="1" xfId="0" applyNumberFormat="1" applyFill="1" applyBorder="1" applyAlignment="1" applyProtection="1">
      <alignment horizontal="left"/>
      <protection locked="0"/>
    </xf>
    <xf numFmtId="0" fontId="0" fillId="3" borderId="1" xfId="0" applyNumberForma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4" fillId="0" borderId="0" xfId="0" applyNumberFormat="1" applyFont="1" applyFill="1" applyProtection="1">
      <protection hidden="1"/>
    </xf>
    <xf numFmtId="0" fontId="0" fillId="4" borderId="0" xfId="0" applyFill="1" applyProtection="1">
      <protection hidden="1"/>
    </xf>
    <xf numFmtId="0" fontId="11" fillId="4" borderId="0" xfId="0" applyFont="1" applyFill="1" applyProtection="1">
      <protection hidden="1"/>
    </xf>
    <xf numFmtId="0" fontId="12" fillId="4" borderId="0" xfId="0" applyFont="1" applyFill="1" applyProtection="1">
      <protection hidden="1"/>
    </xf>
    <xf numFmtId="0" fontId="4" fillId="4" borderId="0" xfId="0" applyFont="1" applyFill="1" applyProtection="1">
      <protection hidden="1"/>
    </xf>
    <xf numFmtId="0" fontId="4" fillId="4" borderId="0" xfId="0" applyFont="1" applyFill="1" applyAlignment="1" applyProtection="1">
      <alignment horizontal="right"/>
      <protection hidden="1"/>
    </xf>
    <xf numFmtId="14" fontId="17" fillId="0" borderId="2" xfId="0" applyNumberFormat="1" applyFont="1" applyBorder="1"/>
    <xf numFmtId="0" fontId="17" fillId="0" borderId="0" xfId="0" applyFont="1" applyAlignment="1">
      <alignment horizontal="center"/>
    </xf>
    <xf numFmtId="14" fontId="18" fillId="0" borderId="2" xfId="0" applyNumberFormat="1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44" fontId="18" fillId="0" borderId="2" xfId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4" fontId="17" fillId="0" borderId="2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2" xfId="0" applyFont="1" applyBorder="1" applyAlignment="1">
      <alignment horizontal="left"/>
    </xf>
    <xf numFmtId="44" fontId="17" fillId="0" borderId="2" xfId="1" applyFont="1" applyBorder="1" applyAlignment="1">
      <alignment horizontal="center"/>
    </xf>
    <xf numFmtId="0" fontId="17" fillId="0" borderId="5" xfId="0" applyFont="1" applyBorder="1" applyAlignment="1">
      <alignment horizontal="left"/>
    </xf>
    <xf numFmtId="44" fontId="17" fillId="0" borderId="2" xfId="1" applyFont="1" applyBorder="1"/>
    <xf numFmtId="14" fontId="17" fillId="0" borderId="3" xfId="0" applyNumberFormat="1" applyFont="1" applyBorder="1"/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>
      <alignment horizontal="left"/>
    </xf>
    <xf numFmtId="44" fontId="17" fillId="0" borderId="3" xfId="1" applyFont="1" applyBorder="1"/>
    <xf numFmtId="0" fontId="17" fillId="0" borderId="6" xfId="0" applyFont="1" applyBorder="1" applyAlignment="1">
      <alignment horizontal="left"/>
    </xf>
    <xf numFmtId="14" fontId="17" fillId="0" borderId="4" xfId="0" applyNumberFormat="1" applyFont="1" applyBorder="1"/>
    <xf numFmtId="0" fontId="17" fillId="0" borderId="4" xfId="0" applyFont="1" applyBorder="1" applyAlignment="1">
      <alignment horizontal="center"/>
    </xf>
    <xf numFmtId="0" fontId="17" fillId="0" borderId="4" xfId="0" applyFont="1" applyBorder="1" applyAlignment="1">
      <alignment horizontal="left"/>
    </xf>
    <xf numFmtId="44" fontId="17" fillId="0" borderId="4" xfId="1" applyFont="1" applyBorder="1"/>
    <xf numFmtId="0" fontId="17" fillId="0" borderId="7" xfId="0" applyFont="1" applyBorder="1" applyAlignment="1">
      <alignment horizontal="left"/>
    </xf>
    <xf numFmtId="14" fontId="17" fillId="0" borderId="0" xfId="0" applyNumberFormat="1" applyFont="1" applyBorder="1"/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44" fontId="17" fillId="0" borderId="0" xfId="1" applyFont="1" applyBorder="1"/>
    <xf numFmtId="14" fontId="17" fillId="0" borderId="0" xfId="0" applyNumberFormat="1" applyFont="1"/>
    <xf numFmtId="0" fontId="17" fillId="0" borderId="0" xfId="0" applyFont="1" applyAlignment="1">
      <alignment horizontal="left"/>
    </xf>
    <xf numFmtId="44" fontId="17" fillId="0" borderId="0" xfId="1" applyFont="1"/>
    <xf numFmtId="14" fontId="17" fillId="0" borderId="2" xfId="0" applyNumberFormat="1" applyFont="1" applyBorder="1" applyAlignment="1">
      <alignment horizontal="left"/>
    </xf>
    <xf numFmtId="44" fontId="17" fillId="0" borderId="2" xfId="1" applyFont="1" applyBorder="1" applyAlignment="1">
      <alignment horizontal="left"/>
    </xf>
    <xf numFmtId="14" fontId="17" fillId="6" borderId="2" xfId="0" applyNumberFormat="1" applyFont="1" applyFill="1" applyBorder="1" applyAlignment="1">
      <alignment horizontal="left"/>
    </xf>
    <xf numFmtId="0" fontId="17" fillId="6" borderId="2" xfId="0" applyFont="1" applyFill="1" applyBorder="1" applyAlignment="1">
      <alignment horizontal="left"/>
    </xf>
    <xf numFmtId="44" fontId="17" fillId="6" borderId="2" xfId="1" applyFont="1" applyFill="1" applyBorder="1" applyAlignment="1">
      <alignment horizontal="left"/>
    </xf>
    <xf numFmtId="0" fontId="17" fillId="6" borderId="5" xfId="0" applyFont="1" applyFill="1" applyBorder="1" applyAlignment="1">
      <alignment horizontal="left"/>
    </xf>
    <xf numFmtId="0" fontId="0" fillId="6" borderId="0" xfId="0" applyFill="1"/>
    <xf numFmtId="14" fontId="18" fillId="0" borderId="2" xfId="0" applyNumberFormat="1" applyFont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44" fontId="18" fillId="0" borderId="2" xfId="1" applyFont="1" applyBorder="1" applyAlignment="1">
      <alignment horizontal="center" wrapText="1"/>
    </xf>
    <xf numFmtId="0" fontId="18" fillId="0" borderId="5" xfId="0" applyFont="1" applyBorder="1" applyAlignment="1">
      <alignment horizontal="center" wrapText="1"/>
    </xf>
    <xf numFmtId="0" fontId="18" fillId="0" borderId="2" xfId="0" applyFont="1" applyFill="1" applyBorder="1" applyAlignment="1">
      <alignment horizontal="center" wrapText="1"/>
    </xf>
    <xf numFmtId="14" fontId="17" fillId="3" borderId="13" xfId="0" applyNumberFormat="1" applyFont="1" applyFill="1" applyBorder="1" applyProtection="1">
      <protection locked="0"/>
    </xf>
    <xf numFmtId="0" fontId="16" fillId="5" borderId="0" xfId="0" applyFont="1" applyFill="1" applyProtection="1">
      <protection hidden="1"/>
    </xf>
    <xf numFmtId="0" fontId="17" fillId="5" borderId="0" xfId="0" applyFont="1" applyFill="1" applyAlignment="1" applyProtection="1">
      <alignment horizontal="right"/>
      <protection hidden="1"/>
    </xf>
    <xf numFmtId="0" fontId="4" fillId="5" borderId="0" xfId="0" applyFont="1" applyFill="1" applyProtection="1">
      <protection hidden="1"/>
    </xf>
    <xf numFmtId="0" fontId="21" fillId="5" borderId="0" xfId="0" applyFont="1" applyFill="1" applyProtection="1">
      <protection hidden="1"/>
    </xf>
    <xf numFmtId="0" fontId="21" fillId="5" borderId="0" xfId="0" applyFont="1" applyFill="1" applyAlignment="1" applyProtection="1">
      <alignment horizontal="center"/>
      <protection hidden="1"/>
    </xf>
    <xf numFmtId="44" fontId="17" fillId="3" borderId="13" xfId="1" applyFont="1" applyFill="1" applyBorder="1" applyProtection="1">
      <protection locked="0"/>
    </xf>
    <xf numFmtId="0" fontId="15" fillId="0" borderId="0" xfId="0" applyFont="1" applyAlignment="1" applyProtection="1">
      <protection locked="0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Protection="1">
      <protection locked="0"/>
    </xf>
    <xf numFmtId="0" fontId="15" fillId="0" borderId="0" xfId="0" applyFont="1" applyAlignment="1" applyProtection="1">
      <alignment horizontal="center" wrapText="1"/>
      <protection hidden="1"/>
    </xf>
    <xf numFmtId="0" fontId="15" fillId="0" borderId="0" xfId="0" applyFont="1" applyAlignment="1" applyProtection="1">
      <alignment wrapText="1"/>
      <protection hidden="1"/>
    </xf>
    <xf numFmtId="44" fontId="23" fillId="0" borderId="0" xfId="0" applyNumberFormat="1" applyFont="1" applyAlignment="1" applyProtection="1">
      <alignment wrapText="1"/>
      <protection hidden="1"/>
    </xf>
    <xf numFmtId="44" fontId="15" fillId="0" borderId="0" xfId="0" applyNumberFormat="1" applyFont="1" applyAlignment="1" applyProtection="1">
      <alignment wrapText="1"/>
      <protection hidden="1"/>
    </xf>
    <xf numFmtId="44" fontId="17" fillId="0" borderId="0" xfId="0" applyNumberFormat="1" applyFont="1" applyAlignment="1" applyProtection="1">
      <alignment wrapText="1"/>
      <protection hidden="1"/>
    </xf>
    <xf numFmtId="0" fontId="17" fillId="0" borderId="0" xfId="0" applyFont="1" applyAlignment="1" applyProtection="1">
      <alignment wrapText="1"/>
      <protection hidden="1"/>
    </xf>
    <xf numFmtId="0" fontId="17" fillId="0" borderId="0" xfId="0" applyFont="1" applyProtection="1">
      <protection hidden="1"/>
    </xf>
    <xf numFmtId="0" fontId="23" fillId="0" borderId="0" xfId="0" applyFont="1" applyAlignment="1" applyProtection="1">
      <alignment horizontal="center" wrapText="1"/>
      <protection hidden="1"/>
    </xf>
    <xf numFmtId="0" fontId="23" fillId="0" borderId="0" xfId="0" applyFont="1" applyAlignment="1" applyProtection="1">
      <alignment wrapText="1"/>
      <protection hidden="1"/>
    </xf>
    <xf numFmtId="44" fontId="23" fillId="0" borderId="14" xfId="0" applyNumberFormat="1" applyFont="1" applyBorder="1" applyAlignment="1" applyProtection="1">
      <alignment wrapText="1"/>
      <protection hidden="1"/>
    </xf>
    <xf numFmtId="0" fontId="14" fillId="0" borderId="0" xfId="0" applyFont="1" applyAlignment="1" applyProtection="1">
      <alignment horizontal="center" wrapText="1"/>
      <protection hidden="1"/>
    </xf>
    <xf numFmtId="0" fontId="14" fillId="0" borderId="0" xfId="0" applyFont="1" applyAlignment="1" applyProtection="1">
      <alignment wrapText="1"/>
      <protection hidden="1"/>
    </xf>
    <xf numFmtId="44" fontId="24" fillId="0" borderId="0" xfId="0" applyNumberFormat="1" applyFont="1" applyAlignment="1" applyProtection="1">
      <alignment wrapText="1"/>
      <protection hidden="1"/>
    </xf>
    <xf numFmtId="44" fontId="14" fillId="0" borderId="0" xfId="0" applyNumberFormat="1" applyFont="1" applyAlignment="1" applyProtection="1">
      <alignment wrapText="1"/>
      <protection hidden="1"/>
    </xf>
    <xf numFmtId="0" fontId="17" fillId="0" borderId="0" xfId="0" applyFont="1" applyAlignment="1" applyProtection="1">
      <alignment horizontal="left"/>
      <protection hidden="1"/>
    </xf>
    <xf numFmtId="0" fontId="17" fillId="0" borderId="0" xfId="0" applyFont="1" applyAlignment="1" applyProtection="1">
      <alignment horizontal="left" wrapText="1"/>
      <protection hidden="1"/>
    </xf>
    <xf numFmtId="0" fontId="18" fillId="0" borderId="0" xfId="0" applyFont="1" applyAlignment="1" applyProtection="1">
      <alignment wrapText="1"/>
      <protection hidden="1"/>
    </xf>
    <xf numFmtId="44" fontId="18" fillId="0" borderId="0" xfId="0" applyNumberFormat="1" applyFont="1" applyAlignment="1" applyProtection="1">
      <alignment wrapText="1"/>
      <protection hidden="1"/>
    </xf>
    <xf numFmtId="0" fontId="20" fillId="0" borderId="0" xfId="0" applyFont="1" applyAlignment="1" applyProtection="1">
      <alignment wrapText="1"/>
      <protection hidden="1"/>
    </xf>
    <xf numFmtId="44" fontId="17" fillId="0" borderId="11" xfId="0" applyNumberFormat="1" applyFont="1" applyBorder="1" applyAlignment="1" applyProtection="1">
      <alignment wrapText="1"/>
      <protection hidden="1"/>
    </xf>
    <xf numFmtId="44" fontId="17" fillId="0" borderId="14" xfId="0" applyNumberFormat="1" applyFont="1" applyBorder="1" applyAlignment="1" applyProtection="1">
      <alignment wrapText="1"/>
      <protection hidden="1"/>
    </xf>
    <xf numFmtId="44" fontId="23" fillId="0" borderId="0" xfId="0" applyNumberFormat="1" applyFont="1" applyBorder="1" applyAlignment="1" applyProtection="1">
      <alignment wrapText="1"/>
      <protection hidden="1"/>
    </xf>
    <xf numFmtId="14" fontId="17" fillId="0" borderId="0" xfId="0" applyNumberFormat="1" applyFont="1" applyAlignment="1" applyProtection="1">
      <alignment wrapText="1"/>
      <protection hidden="1"/>
    </xf>
    <xf numFmtId="0" fontId="14" fillId="0" borderId="0" xfId="0" applyFont="1" applyAlignment="1" applyProtection="1">
      <protection hidden="1"/>
    </xf>
    <xf numFmtId="0" fontId="15" fillId="0" borderId="0" xfId="0" applyFont="1" applyAlignment="1" applyProtection="1">
      <protection hidden="1"/>
    </xf>
    <xf numFmtId="0" fontId="19" fillId="0" borderId="0" xfId="0" applyFont="1" applyAlignment="1" applyProtection="1">
      <protection hidden="1"/>
    </xf>
    <xf numFmtId="0" fontId="17" fillId="0" borderId="0" xfId="0" applyFont="1" applyFill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14" fontId="18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right"/>
      <protection locked="0"/>
    </xf>
    <xf numFmtId="14" fontId="17" fillId="0" borderId="0" xfId="0" applyNumberFormat="1" applyFont="1" applyProtection="1">
      <protection locked="0"/>
    </xf>
    <xf numFmtId="0" fontId="16" fillId="0" borderId="0" xfId="0" applyFont="1" applyFill="1" applyProtection="1">
      <protection locked="0"/>
    </xf>
    <xf numFmtId="0" fontId="18" fillId="0" borderId="13" xfId="0" applyFont="1" applyBorder="1" applyAlignment="1" applyProtection="1">
      <alignment horizontal="center" wrapText="1"/>
      <protection locked="0"/>
    </xf>
    <xf numFmtId="0" fontId="17" fillId="0" borderId="0" xfId="0" applyFont="1" applyAlignment="1" applyProtection="1">
      <protection locked="0"/>
    </xf>
    <xf numFmtId="0" fontId="16" fillId="0" borderId="0" xfId="0" applyFont="1" applyProtection="1">
      <protection locked="0"/>
    </xf>
    <xf numFmtId="44" fontId="18" fillId="0" borderId="13" xfId="0" applyNumberFormat="1" applyFont="1" applyBorder="1" applyAlignment="1" applyProtection="1">
      <alignment wrapText="1"/>
      <protection locked="0"/>
    </xf>
    <xf numFmtId="0" fontId="17" fillId="0" borderId="0" xfId="0" applyFont="1" applyBorder="1" applyProtection="1">
      <protection locked="0"/>
    </xf>
    <xf numFmtId="0" fontId="17" fillId="0" borderId="0" xfId="0" applyFont="1" applyBorder="1" applyAlignment="1" applyProtection="1">
      <alignment horizontal="right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9" fillId="4" borderId="0" xfId="0" applyFont="1" applyFill="1" applyAlignment="1" applyProtection="1">
      <alignment horizontal="center"/>
      <protection hidden="1"/>
    </xf>
    <xf numFmtId="0" fontId="10" fillId="4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14" fontId="14" fillId="0" borderId="11" xfId="0" applyNumberFormat="1" applyFont="1" applyBorder="1" applyAlignment="1">
      <alignment horizontal="center" vertical="center"/>
    </xf>
    <xf numFmtId="14" fontId="14" fillId="0" borderId="12" xfId="0" applyNumberFormat="1" applyFont="1" applyBorder="1" applyAlignment="1">
      <alignment horizontal="center" vertical="center"/>
    </xf>
    <xf numFmtId="0" fontId="3" fillId="5" borderId="0" xfId="0" applyFont="1" applyFill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3" fillId="5" borderId="0" xfId="0" applyFont="1" applyFill="1" applyAlignment="1" applyProtection="1">
      <alignment horizontal="center"/>
      <protection locked="0"/>
    </xf>
    <xf numFmtId="14" fontId="17" fillId="3" borderId="2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 wrapText="1"/>
      <protection hidden="1"/>
    </xf>
    <xf numFmtId="44" fontId="17" fillId="0" borderId="0" xfId="0" applyNumberFormat="1" applyFont="1" applyAlignment="1" applyProtection="1">
      <alignment horizontal="center" wrapText="1"/>
      <protection hidden="1"/>
    </xf>
    <xf numFmtId="0" fontId="14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3" fillId="5" borderId="0" xfId="0" applyFont="1" applyFill="1" applyProtection="1"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3" fillId="5" borderId="0" xfId="0" applyFont="1" applyFill="1" applyAlignment="1" applyProtection="1">
      <alignment wrapText="1"/>
      <protection hidden="1"/>
    </xf>
    <xf numFmtId="0" fontId="13" fillId="5" borderId="0" xfId="0" applyFont="1" applyFill="1" applyAlignment="1" applyProtection="1">
      <alignment horizontal="center"/>
      <protection hidden="1"/>
    </xf>
  </cellXfs>
  <cellStyles count="2">
    <cellStyle name="Moneda" xfId="1" builtinId="4"/>
    <cellStyle name="Normal" xfId="0" builtinId="0"/>
  </cellStyles>
  <dxfs count="2">
    <dxf>
      <font>
        <color theme="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sv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image" Target="../media/image8.svg"/><Relationship Id="rId5" Type="http://schemas.openxmlformats.org/officeDocument/2006/relationships/image" Target="../media/image7.png"/><Relationship Id="rId10" Type="http://schemas.openxmlformats.org/officeDocument/2006/relationships/image" Target="../media/image12.svg"/><Relationship Id="rId4" Type="http://schemas.openxmlformats.org/officeDocument/2006/relationships/image" Target="../media/image6.svg"/><Relationship Id="rId9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svg"/><Relationship Id="rId1" Type="http://schemas.openxmlformats.org/officeDocument/2006/relationships/image" Target="../media/image13.png"/><Relationship Id="rId6" Type="http://schemas.openxmlformats.org/officeDocument/2006/relationships/image" Target="../media/image18.svg"/><Relationship Id="rId5" Type="http://schemas.openxmlformats.org/officeDocument/2006/relationships/image" Target="../media/image17.png"/><Relationship Id="rId4" Type="http://schemas.openxmlformats.org/officeDocument/2006/relationships/image" Target="../media/image16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svg"/><Relationship Id="rId1" Type="http://schemas.openxmlformats.org/officeDocument/2006/relationships/image" Target="../media/image13.png"/><Relationship Id="rId6" Type="http://schemas.openxmlformats.org/officeDocument/2006/relationships/image" Target="../media/image18.svg"/><Relationship Id="rId5" Type="http://schemas.openxmlformats.org/officeDocument/2006/relationships/image" Target="../media/image17.png"/><Relationship Id="rId4" Type="http://schemas.openxmlformats.org/officeDocument/2006/relationships/image" Target="../media/image16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svg"/><Relationship Id="rId1" Type="http://schemas.openxmlformats.org/officeDocument/2006/relationships/image" Target="../media/image13.png"/><Relationship Id="rId6" Type="http://schemas.openxmlformats.org/officeDocument/2006/relationships/image" Target="../media/image18.svg"/><Relationship Id="rId5" Type="http://schemas.openxmlformats.org/officeDocument/2006/relationships/image" Target="../media/image17.png"/><Relationship Id="rId4" Type="http://schemas.openxmlformats.org/officeDocument/2006/relationships/image" Target="../media/image16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6.svg"/><Relationship Id="rId1" Type="http://schemas.openxmlformats.org/officeDocument/2006/relationships/image" Target="../media/image15.png"/><Relationship Id="rId4" Type="http://schemas.openxmlformats.org/officeDocument/2006/relationships/image" Target="../media/image1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svg"/><Relationship Id="rId1" Type="http://schemas.openxmlformats.org/officeDocument/2006/relationships/image" Target="../media/image15.png"/><Relationship Id="rId6" Type="http://schemas.openxmlformats.org/officeDocument/2006/relationships/image" Target="../media/image23.svg"/><Relationship Id="rId5" Type="http://schemas.openxmlformats.org/officeDocument/2006/relationships/image" Target="../media/image22.png"/><Relationship Id="rId4" Type="http://schemas.openxmlformats.org/officeDocument/2006/relationships/image" Target="../media/image21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19.svg"/><Relationship Id="rId1" Type="http://schemas.openxmlformats.org/officeDocument/2006/relationships/image" Target="../media/image15.png"/><Relationship Id="rId4" Type="http://schemas.openxmlformats.org/officeDocument/2006/relationships/image" Target="../media/image2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297658</xdr:colOff>
      <xdr:row>7</xdr:row>
      <xdr:rowOff>226218</xdr:rowOff>
    </xdr:from>
    <xdr:to>
      <xdr:col>4</xdr:col>
      <xdr:colOff>607221</xdr:colOff>
      <xdr:row>8</xdr:row>
      <xdr:rowOff>0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5893596" y="1928812"/>
          <a:ext cx="1250156" cy="1262063"/>
          <a:chOff x="4996783" y="6420969"/>
          <a:chExt cx="1356953" cy="1255061"/>
        </a:xfrm>
      </xdr:grpSpPr>
      <xdr:pic macro="[0]!IR_MENU">
        <xdr:nvPicPr>
          <xdr:cNvPr id="12" name="Gráfico 11" descr="Disc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320294" y="6420969"/>
            <a:ext cx="719676" cy="635725"/>
          </a:xfrm>
          <a:prstGeom prst="rect">
            <a:avLst/>
          </a:prstGeom>
        </xdr:spPr>
      </xdr:pic>
      <xdr:sp macro="[0]!IR_MENU" textlink="">
        <xdr:nvSpPr>
          <xdr:cNvPr id="13" name="CuadroTexto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4996783" y="6970059"/>
            <a:ext cx="1356953" cy="7059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100"/>
              <a:t>GUARDAR LOS CAMBIOS E IR A MENU PRINCIPAL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84667</xdr:colOff>
      <xdr:row>6</xdr:row>
      <xdr:rowOff>179916</xdr:rowOff>
    </xdr:from>
    <xdr:to>
      <xdr:col>2</xdr:col>
      <xdr:colOff>720667</xdr:colOff>
      <xdr:row>9</xdr:row>
      <xdr:rowOff>148416</xdr:rowOff>
    </xdr:to>
    <xdr:grpSp>
      <xdr:nvGrpSpPr>
        <xdr:cNvPr id="20" name="Grupo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/>
      </xdr:nvGrpSpPr>
      <xdr:grpSpPr>
        <a:xfrm>
          <a:off x="84667" y="1685773"/>
          <a:ext cx="2160000" cy="540000"/>
          <a:chOff x="42332" y="1312146"/>
          <a:chExt cx="2528298" cy="549088"/>
        </a:xfrm>
      </xdr:grpSpPr>
      <xdr:sp macro="[0]!IR_PARAMETROS" textlink="">
        <xdr:nvSpPr>
          <xdr:cNvPr id="21" name="CuadroTexto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 txBox="1"/>
        </xdr:nvSpPr>
        <xdr:spPr>
          <a:xfrm>
            <a:off x="587188" y="1312146"/>
            <a:ext cx="1983442" cy="549088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200" b="1">
                <a:solidFill>
                  <a:schemeClr val="bg1"/>
                </a:solidFill>
              </a:rPr>
              <a:t>PARAMETROS DEL SISTEMA</a:t>
            </a:r>
          </a:p>
        </xdr:txBody>
      </xdr:sp>
      <xdr:pic macro="[0]!IR_PARAMETROS">
        <xdr:nvPicPr>
          <xdr:cNvPr id="22" name="Gráfico 21" descr="Engranaje único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2332" y="1322917"/>
            <a:ext cx="532800" cy="5328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628650</xdr:colOff>
      <xdr:row>6</xdr:row>
      <xdr:rowOff>152400</xdr:rowOff>
    </xdr:from>
    <xdr:to>
      <xdr:col>6</xdr:col>
      <xdr:colOff>502650</xdr:colOff>
      <xdr:row>9</xdr:row>
      <xdr:rowOff>120900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2914650" y="1658257"/>
          <a:ext cx="2160000" cy="540000"/>
          <a:chOff x="2914650" y="1612900"/>
          <a:chExt cx="2160000" cy="540000"/>
        </a:xfrm>
      </xdr:grpSpPr>
      <xdr:sp macro="[0]!IR_COBRO" textlink="">
        <xdr:nvSpPr>
          <xdr:cNvPr id="24" name="CuadroTexto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 txBox="1"/>
        </xdr:nvSpPr>
        <xdr:spPr>
          <a:xfrm>
            <a:off x="3380137" y="1612900"/>
            <a:ext cx="1694513" cy="540000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200" b="1">
                <a:solidFill>
                  <a:schemeClr val="bg1"/>
                </a:solidFill>
              </a:rPr>
              <a:t>REGISTRAR UN</a:t>
            </a:r>
            <a:r>
              <a:rPr lang="es-SV" sz="1200" b="1" baseline="0">
                <a:solidFill>
                  <a:schemeClr val="bg1"/>
                </a:solidFill>
              </a:rPr>
              <a:t> COBRO</a:t>
            </a:r>
            <a:endParaRPr lang="es-SV" sz="1200" b="1">
              <a:solidFill>
                <a:schemeClr val="bg1"/>
              </a:solidFill>
            </a:endParaRPr>
          </a:p>
        </xdr:txBody>
      </xdr:sp>
      <xdr:pic macro="[0]!IR_COBRO">
        <xdr:nvPicPr>
          <xdr:cNvPr id="25" name="Gráfico 24" descr="Flecha curva en el sentido de las agujas del reloj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rcRect/>
          <a:stretch/>
        </xdr:blipFill>
        <xdr:spPr>
          <a:xfrm>
            <a:off x="2914650" y="1657889"/>
            <a:ext cx="455187" cy="455187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622305</xdr:colOff>
      <xdr:row>11</xdr:row>
      <xdr:rowOff>29633</xdr:rowOff>
    </xdr:from>
    <xdr:to>
      <xdr:col>6</xdr:col>
      <xdr:colOff>496305</xdr:colOff>
      <xdr:row>14</xdr:row>
      <xdr:rowOff>42333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2908305" y="2487990"/>
          <a:ext cx="2160000" cy="584200"/>
          <a:chOff x="2908305" y="2442633"/>
          <a:chExt cx="2160000" cy="584200"/>
        </a:xfrm>
      </xdr:grpSpPr>
      <xdr:sp macro="[0]!IR_REGREPCOB" textlink="">
        <xdr:nvSpPr>
          <xdr:cNvPr id="28" name="CuadroTexto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 txBox="1"/>
        </xdr:nvSpPr>
        <xdr:spPr>
          <a:xfrm>
            <a:off x="3373792" y="2442633"/>
            <a:ext cx="1694513" cy="584200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000" b="1">
                <a:solidFill>
                  <a:schemeClr val="bg1"/>
                </a:solidFill>
              </a:rPr>
              <a:t>REGISTRAR LOS COBROS ESTABLECIDOS</a:t>
            </a:r>
            <a:r>
              <a:rPr lang="es-SV" sz="1000" b="1" baseline="0">
                <a:solidFill>
                  <a:schemeClr val="bg1"/>
                </a:solidFill>
              </a:rPr>
              <a:t> EN REPORTE DE COBROS</a:t>
            </a:r>
            <a:endParaRPr lang="es-SV" sz="1000" b="1">
              <a:solidFill>
                <a:schemeClr val="bg1"/>
              </a:solidFill>
            </a:endParaRPr>
          </a:p>
        </xdr:txBody>
      </xdr:sp>
      <xdr:pic macro="[0]!IR_REGREPCOB">
        <xdr:nvPicPr>
          <xdr:cNvPr id="29" name="Gráfico 28" descr="Documento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rcRect/>
          <a:stretch/>
        </xdr:blipFill>
        <xdr:spPr>
          <a:xfrm>
            <a:off x="2908305" y="2487622"/>
            <a:ext cx="455187" cy="455187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135465</xdr:colOff>
      <xdr:row>6</xdr:row>
      <xdr:rowOff>156634</xdr:rowOff>
    </xdr:from>
    <xdr:to>
      <xdr:col>10</xdr:col>
      <xdr:colOff>771465</xdr:colOff>
      <xdr:row>9</xdr:row>
      <xdr:rowOff>125134</xdr:rowOff>
    </xdr:to>
    <xdr:grpSp>
      <xdr:nvGrpSpPr>
        <xdr:cNvPr id="34" name="Grupo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GrpSpPr/>
      </xdr:nvGrpSpPr>
      <xdr:grpSpPr>
        <a:xfrm>
          <a:off x="6231465" y="1662491"/>
          <a:ext cx="2160000" cy="540000"/>
          <a:chOff x="6231465" y="1670051"/>
          <a:chExt cx="2160000" cy="540000"/>
        </a:xfrm>
      </xdr:grpSpPr>
      <xdr:sp macro="[0]!IR_PAGO" textlink="">
        <xdr:nvSpPr>
          <xdr:cNvPr id="32" name="CuadroTexto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/>
        </xdr:nvSpPr>
        <xdr:spPr>
          <a:xfrm>
            <a:off x="6696952" y="1670051"/>
            <a:ext cx="1694513" cy="540000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200" b="1">
                <a:solidFill>
                  <a:schemeClr val="bg1"/>
                </a:solidFill>
              </a:rPr>
              <a:t>REGISTRAR PAGOS</a:t>
            </a:r>
          </a:p>
        </xdr:txBody>
      </xdr:sp>
      <xdr:pic macro="[0]!IR_PAGO">
        <xdr:nvPicPr>
          <xdr:cNvPr id="33" name="Gráfico 32" descr="Flecha curva en el sentido de las agujas del reloj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rcRect/>
          <a:stretch/>
        </xdr:blipFill>
        <xdr:spPr>
          <a:xfrm rot="10800000">
            <a:off x="6231465" y="1715040"/>
            <a:ext cx="455187" cy="455187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711198</xdr:colOff>
      <xdr:row>6</xdr:row>
      <xdr:rowOff>160868</xdr:rowOff>
    </xdr:from>
    <xdr:to>
      <xdr:col>14</xdr:col>
      <xdr:colOff>585198</xdr:colOff>
      <xdr:row>9</xdr:row>
      <xdr:rowOff>129368</xdr:rowOff>
    </xdr:to>
    <xdr:grpSp>
      <xdr:nvGrpSpPr>
        <xdr:cNvPr id="40" name="Grupo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GrpSpPr/>
      </xdr:nvGrpSpPr>
      <xdr:grpSpPr>
        <a:xfrm>
          <a:off x="9419769" y="1666725"/>
          <a:ext cx="2160000" cy="540000"/>
          <a:chOff x="9421281" y="1674285"/>
          <a:chExt cx="2160000" cy="540000"/>
        </a:xfrm>
      </xdr:grpSpPr>
      <xdr:sp macro="[0]!IR_PREPOTEENTSAL" textlink="">
        <xdr:nvSpPr>
          <xdr:cNvPr id="36" name="CuadroTexto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 txBox="1"/>
        </xdr:nvSpPr>
        <xdr:spPr>
          <a:xfrm>
            <a:off x="9886768" y="1674285"/>
            <a:ext cx="1694513" cy="540000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200" b="1">
                <a:solidFill>
                  <a:schemeClr val="bg1"/>
                </a:solidFill>
              </a:rPr>
              <a:t>REPORTE DE ENTRADAS</a:t>
            </a:r>
            <a:r>
              <a:rPr lang="es-SV" sz="1200" b="1" baseline="0">
                <a:solidFill>
                  <a:schemeClr val="bg1"/>
                </a:solidFill>
              </a:rPr>
              <a:t> Y SALIDAS DE EFECTIVO</a:t>
            </a:r>
            <a:endParaRPr lang="es-SV" sz="1200" b="1">
              <a:solidFill>
                <a:schemeClr val="bg1"/>
              </a:solidFill>
            </a:endParaRPr>
          </a:p>
        </xdr:txBody>
      </xdr:sp>
      <xdr:pic macro="[0]!IR_PREPOTEENTSAL">
        <xdr:nvPicPr>
          <xdr:cNvPr id="37" name="Gráfico 36" descr="Lista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rcRect/>
          <a:stretch/>
        </xdr:blipFill>
        <xdr:spPr>
          <a:xfrm rot="10800000">
            <a:off x="9421281" y="1719274"/>
            <a:ext cx="455187" cy="455187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715432</xdr:colOff>
      <xdr:row>11</xdr:row>
      <xdr:rowOff>91018</xdr:rowOff>
    </xdr:from>
    <xdr:to>
      <xdr:col>14</xdr:col>
      <xdr:colOff>589432</xdr:colOff>
      <xdr:row>14</xdr:row>
      <xdr:rowOff>59518</xdr:rowOff>
    </xdr:to>
    <xdr:grpSp>
      <xdr:nvGrpSpPr>
        <xdr:cNvPr id="41" name="Grupo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GrpSpPr/>
      </xdr:nvGrpSpPr>
      <xdr:grpSpPr>
        <a:xfrm>
          <a:off x="9424003" y="2549375"/>
          <a:ext cx="2160000" cy="540000"/>
          <a:chOff x="9425515" y="2556935"/>
          <a:chExt cx="2160000" cy="540000"/>
        </a:xfrm>
      </xdr:grpSpPr>
      <xdr:sp macro="[0]!IR_RESULTADOS" textlink="">
        <xdr:nvSpPr>
          <xdr:cNvPr id="38" name="CuadroTexto 37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 txBox="1"/>
        </xdr:nvSpPr>
        <xdr:spPr>
          <a:xfrm>
            <a:off x="9891002" y="2556935"/>
            <a:ext cx="1694513" cy="540000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200" b="1">
                <a:solidFill>
                  <a:schemeClr val="bg1"/>
                </a:solidFill>
              </a:rPr>
              <a:t>RESULTADOS</a:t>
            </a:r>
          </a:p>
        </xdr:txBody>
      </xdr:sp>
      <xdr:pic macro="[0]!IR_RESULTADOS">
        <xdr:nvPicPr>
          <xdr:cNvPr id="39" name="Gráfico 38" descr="Lista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rcRect/>
          <a:stretch/>
        </xdr:blipFill>
        <xdr:spPr>
          <a:xfrm rot="10800000">
            <a:off x="9425515" y="2601924"/>
            <a:ext cx="455187" cy="455187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253998</xdr:colOff>
      <xdr:row>16</xdr:row>
      <xdr:rowOff>21165</xdr:rowOff>
    </xdr:from>
    <xdr:to>
      <xdr:col>14</xdr:col>
      <xdr:colOff>359831</xdr:colOff>
      <xdr:row>62</xdr:row>
      <xdr:rowOff>190499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9724569" y="3432022"/>
          <a:ext cx="1629833" cy="913191"/>
          <a:chOff x="7210425" y="1741169"/>
          <a:chExt cx="784936" cy="982980"/>
        </a:xfrm>
      </xdr:grpSpPr>
      <xdr:sp macro="[0]!IR_BD" textlink="">
        <xdr:nvSpPr>
          <xdr:cNvPr id="27" name="CuadroTexto 26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 txBox="1"/>
        </xdr:nvSpPr>
        <xdr:spPr>
          <a:xfrm>
            <a:off x="7210425" y="2209800"/>
            <a:ext cx="784936" cy="514349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100"/>
              <a:t>CONSULTAR </a:t>
            </a:r>
            <a:r>
              <a:rPr lang="es-SV" sz="1100" baseline="0"/>
              <a:t> LOS REGISTROS</a:t>
            </a:r>
            <a:endParaRPr lang="es-SV" sz="1100"/>
          </a:p>
        </xdr:txBody>
      </xdr:sp>
      <xdr:pic macro="[0]!IR_BD">
        <xdr:nvPicPr>
          <xdr:cNvPr id="31" name="Gráfico 30" descr="Base de datos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7269326" y="1741169"/>
            <a:ext cx="634365" cy="49149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1139079</xdr:colOff>
      <xdr:row>18</xdr:row>
      <xdr:rowOff>118224</xdr:rowOff>
    </xdr:from>
    <xdr:to>
      <xdr:col>4</xdr:col>
      <xdr:colOff>14009</xdr:colOff>
      <xdr:row>22</xdr:row>
      <xdr:rowOff>20732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4883137" y="3466628"/>
          <a:ext cx="911814" cy="907545"/>
          <a:chOff x="7210425" y="1924050"/>
          <a:chExt cx="914400" cy="800099"/>
        </a:xfrm>
      </xdr:grpSpPr>
      <xdr:sp macro="[0]!IR_BD" textlink="">
        <xdr:nvSpPr>
          <xdr:cNvPr id="3" name="CuadroTexto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 txBox="1"/>
        </xdr:nvSpPr>
        <xdr:spPr>
          <a:xfrm>
            <a:off x="7210425" y="2209800"/>
            <a:ext cx="914400" cy="514349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CONSULTAR </a:t>
            </a:r>
            <a:r>
              <a:rPr lang="es-SV" sz="900" baseline="0"/>
              <a:t>TODOS LOS REGISTROS</a:t>
            </a:r>
            <a:endParaRPr lang="es-SV" sz="900"/>
          </a:p>
        </xdr:txBody>
      </xdr:sp>
      <xdr:pic macro="[0]!IR_BD">
        <xdr:nvPicPr>
          <xdr:cNvPr id="4" name="Gráfico 3" descr="Base de datos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7315199" y="1924050"/>
            <a:ext cx="634365" cy="3429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296957</xdr:colOff>
      <xdr:row>18</xdr:row>
      <xdr:rowOff>28015</xdr:rowOff>
    </xdr:from>
    <xdr:to>
      <xdr:col>5</xdr:col>
      <xdr:colOff>156882</xdr:colOff>
      <xdr:row>21</xdr:row>
      <xdr:rowOff>372596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6077899" y="3376419"/>
          <a:ext cx="980945" cy="916081"/>
          <a:chOff x="7705724" y="1714500"/>
          <a:chExt cx="1057276" cy="895350"/>
        </a:xfrm>
      </xdr:grpSpPr>
      <xdr:pic macro="[0]!IR_MENU">
        <xdr:nvPicPr>
          <xdr:cNvPr id="6" name="Gráfico 5" descr="Casa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924800" y="1714500"/>
            <a:ext cx="552450" cy="552450"/>
          </a:xfrm>
          <a:prstGeom prst="rect">
            <a:avLst/>
          </a:prstGeom>
        </xdr:spPr>
      </xdr:pic>
      <xdr:sp macro="[0]!IR_MENU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 txBox="1"/>
        </xdr:nvSpPr>
        <xdr:spPr>
          <a:xfrm>
            <a:off x="7705724" y="2190750"/>
            <a:ext cx="1057276" cy="419100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000"/>
              <a:t>IR A MENU PRINCIPAL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17</xdr:row>
          <xdr:rowOff>190500</xdr:rowOff>
        </xdr:from>
        <xdr:to>
          <xdr:col>1</xdr:col>
          <xdr:colOff>1790700</xdr:colOff>
          <xdr:row>21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SV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REGISTRO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672354</xdr:colOff>
      <xdr:row>18</xdr:row>
      <xdr:rowOff>134470</xdr:rowOff>
    </xdr:from>
    <xdr:to>
      <xdr:col>3</xdr:col>
      <xdr:colOff>824754</xdr:colOff>
      <xdr:row>21</xdr:row>
      <xdr:rowOff>372595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3654412" y="3482874"/>
          <a:ext cx="914400" cy="809625"/>
          <a:chOff x="6296025" y="1809750"/>
          <a:chExt cx="914400" cy="809625"/>
        </a:xfrm>
      </xdr:grpSpPr>
      <xdr:pic macro="[0]!L_FREPCOB">
        <xdr:nvPicPr>
          <xdr:cNvPr id="10" name="Gráfico 9" descr="Borrador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6477000" y="1809750"/>
            <a:ext cx="495300" cy="495300"/>
          </a:xfrm>
          <a:prstGeom prst="rect">
            <a:avLst/>
          </a:prstGeom>
        </xdr:spPr>
      </xdr:pic>
      <xdr:sp macro="[0]!L_FREPCOB" textlink="">
        <xdr:nvSpPr>
          <xdr:cNvPr id="11" name="CuadroTexto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 txBox="1"/>
        </xdr:nvSpPr>
        <xdr:spPr>
          <a:xfrm>
            <a:off x="6296025" y="2209800"/>
            <a:ext cx="914400" cy="409575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LIMPIAR FORMULARIO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937372</xdr:colOff>
      <xdr:row>18</xdr:row>
      <xdr:rowOff>118224</xdr:rowOff>
    </xdr:from>
    <xdr:to>
      <xdr:col>4</xdr:col>
      <xdr:colOff>1851773</xdr:colOff>
      <xdr:row>22</xdr:row>
      <xdr:rowOff>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8263685" y="3467849"/>
          <a:ext cx="914401" cy="913651"/>
          <a:chOff x="7210425" y="1924050"/>
          <a:chExt cx="914400" cy="800099"/>
        </a:xfrm>
      </xdr:grpSpPr>
      <xdr:sp macro="[0]!IR_BD" textlink="">
        <xdr:nvSpPr>
          <xdr:cNvPr id="3" name="CuadroTexto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/>
        </xdr:nvSpPr>
        <xdr:spPr>
          <a:xfrm>
            <a:off x="7210425" y="2209800"/>
            <a:ext cx="914400" cy="514349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CONSULTAR </a:t>
            </a:r>
            <a:r>
              <a:rPr lang="es-SV" sz="900" baseline="0"/>
              <a:t>TODOS LOS REGISTROS</a:t>
            </a:r>
            <a:endParaRPr lang="es-SV" sz="900"/>
          </a:p>
        </xdr:txBody>
      </xdr:sp>
      <xdr:pic macro="[0]!IR_BD">
        <xdr:nvPicPr>
          <xdr:cNvPr id="4" name="Gráfico 3" descr="Base de datos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7315199" y="1924050"/>
            <a:ext cx="634365" cy="3429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1888192</xdr:colOff>
      <xdr:row>17</xdr:row>
      <xdr:rowOff>173691</xdr:rowOff>
    </xdr:from>
    <xdr:to>
      <xdr:col>5</xdr:col>
      <xdr:colOff>280147</xdr:colOff>
      <xdr:row>21</xdr:row>
      <xdr:rowOff>327772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9214505" y="3332816"/>
          <a:ext cx="1043080" cy="916081"/>
          <a:chOff x="7705724" y="1714500"/>
          <a:chExt cx="1057276" cy="895350"/>
        </a:xfrm>
      </xdr:grpSpPr>
      <xdr:pic macro="[0]!IR_MENU">
        <xdr:nvPicPr>
          <xdr:cNvPr id="6" name="Gráfico 5" descr="Casa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924800" y="1714500"/>
            <a:ext cx="552450" cy="552450"/>
          </a:xfrm>
          <a:prstGeom prst="rect">
            <a:avLst/>
          </a:prstGeom>
        </xdr:spPr>
      </xdr:pic>
      <xdr:sp macro="[0]!IR_MENU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 txBox="1"/>
        </xdr:nvSpPr>
        <xdr:spPr>
          <a:xfrm>
            <a:off x="7705724" y="2190750"/>
            <a:ext cx="1057276" cy="419100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000"/>
              <a:t>IR A MENU PRINCIPAL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17</xdr:row>
          <xdr:rowOff>190500</xdr:rowOff>
        </xdr:from>
        <xdr:to>
          <xdr:col>1</xdr:col>
          <xdr:colOff>1790700</xdr:colOff>
          <xdr:row>21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SV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REGISTRO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2028266</xdr:colOff>
      <xdr:row>18</xdr:row>
      <xdr:rowOff>56029</xdr:rowOff>
    </xdr:from>
    <xdr:to>
      <xdr:col>4</xdr:col>
      <xdr:colOff>903195</xdr:colOff>
      <xdr:row>21</xdr:row>
      <xdr:rowOff>294154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7314641" y="3405654"/>
          <a:ext cx="914867" cy="809625"/>
          <a:chOff x="6296025" y="1809750"/>
          <a:chExt cx="914400" cy="809625"/>
        </a:xfrm>
      </xdr:grpSpPr>
      <xdr:pic macro="[0]!L_FSALIDAS">
        <xdr:nvPicPr>
          <xdr:cNvPr id="10" name="Gráfico 9" descr="Borrador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6477000" y="1809750"/>
            <a:ext cx="495300" cy="495300"/>
          </a:xfrm>
          <a:prstGeom prst="rect">
            <a:avLst/>
          </a:prstGeom>
        </xdr:spPr>
      </xdr:pic>
      <xdr:sp macro="[0]!L_FSALIDAS" textlink="">
        <xdr:nvSpPr>
          <xdr:cNvPr id="11" name="CuadroTexto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 txBox="1"/>
        </xdr:nvSpPr>
        <xdr:spPr>
          <a:xfrm>
            <a:off x="6296025" y="2209800"/>
            <a:ext cx="914400" cy="409575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LIMPIAR FORMULARIO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937372</xdr:colOff>
      <xdr:row>18</xdr:row>
      <xdr:rowOff>118224</xdr:rowOff>
    </xdr:from>
    <xdr:to>
      <xdr:col>4</xdr:col>
      <xdr:colOff>1851773</xdr:colOff>
      <xdr:row>22</xdr:row>
      <xdr:rowOff>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8263685" y="3459912"/>
          <a:ext cx="914401" cy="913651"/>
          <a:chOff x="7210425" y="1924050"/>
          <a:chExt cx="914400" cy="800099"/>
        </a:xfrm>
      </xdr:grpSpPr>
      <xdr:sp macro="[0]!IR_BD" textlink="">
        <xdr:nvSpPr>
          <xdr:cNvPr id="3" name="CuadroTexto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 txBox="1"/>
        </xdr:nvSpPr>
        <xdr:spPr>
          <a:xfrm>
            <a:off x="7210425" y="2209800"/>
            <a:ext cx="914400" cy="514349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CONSULTAR </a:t>
            </a:r>
            <a:r>
              <a:rPr lang="es-SV" sz="900" baseline="0"/>
              <a:t>TODOS LOS REGISTROS</a:t>
            </a:r>
            <a:endParaRPr lang="es-SV" sz="900"/>
          </a:p>
        </xdr:txBody>
      </xdr:sp>
      <xdr:pic macro="[0]!IR_BD">
        <xdr:nvPicPr>
          <xdr:cNvPr id="4" name="Gráfico 3" descr="Base de datos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7315199" y="1924050"/>
            <a:ext cx="634365" cy="3429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1888192</xdr:colOff>
      <xdr:row>17</xdr:row>
      <xdr:rowOff>173691</xdr:rowOff>
    </xdr:from>
    <xdr:to>
      <xdr:col>5</xdr:col>
      <xdr:colOff>280147</xdr:colOff>
      <xdr:row>21</xdr:row>
      <xdr:rowOff>327772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9214505" y="3324879"/>
          <a:ext cx="1043080" cy="916081"/>
          <a:chOff x="7705724" y="1714500"/>
          <a:chExt cx="1057276" cy="895350"/>
        </a:xfrm>
      </xdr:grpSpPr>
      <xdr:pic macro="[0]!IR_MENU">
        <xdr:nvPicPr>
          <xdr:cNvPr id="6" name="Gráfico 5" descr="Casa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924800" y="1714500"/>
            <a:ext cx="552450" cy="552450"/>
          </a:xfrm>
          <a:prstGeom prst="rect">
            <a:avLst/>
          </a:prstGeom>
        </xdr:spPr>
      </xdr:pic>
      <xdr:sp macro="[0]!IR_MENU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 txBox="1"/>
        </xdr:nvSpPr>
        <xdr:spPr>
          <a:xfrm>
            <a:off x="7705724" y="2190750"/>
            <a:ext cx="1057276" cy="419100"/>
          </a:xfrm>
          <a:prstGeom prst="rect">
            <a:avLst/>
          </a:prstGeom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000"/>
              <a:t>IR A MENU PRINCIPAL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17</xdr:row>
          <xdr:rowOff>190500</xdr:rowOff>
        </xdr:from>
        <xdr:to>
          <xdr:col>1</xdr:col>
          <xdr:colOff>1790700</xdr:colOff>
          <xdr:row>21</xdr:row>
          <xdr:rowOff>85725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SV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REGISTRO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2028266</xdr:colOff>
      <xdr:row>18</xdr:row>
      <xdr:rowOff>56029</xdr:rowOff>
    </xdr:from>
    <xdr:to>
      <xdr:col>4</xdr:col>
      <xdr:colOff>903195</xdr:colOff>
      <xdr:row>21</xdr:row>
      <xdr:rowOff>294154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7314641" y="3397717"/>
          <a:ext cx="914867" cy="809625"/>
          <a:chOff x="6296025" y="1809750"/>
          <a:chExt cx="914400" cy="809625"/>
        </a:xfrm>
      </xdr:grpSpPr>
      <xdr:pic macro="[0]!L_FCOBROS">
        <xdr:nvPicPr>
          <xdr:cNvPr id="10" name="Gráfico 9" descr="Borrador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6477000" y="1809750"/>
            <a:ext cx="495300" cy="495300"/>
          </a:xfrm>
          <a:prstGeom prst="rect">
            <a:avLst/>
          </a:prstGeom>
        </xdr:spPr>
      </xdr:pic>
      <xdr:sp macro="[0]!L_FCOBROS" textlink="">
        <xdr:nvSpPr>
          <xdr:cNvPr id="11" name="CuadroTexto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 txBox="1"/>
        </xdr:nvSpPr>
        <xdr:spPr>
          <a:xfrm>
            <a:off x="6296025" y="2209800"/>
            <a:ext cx="914400" cy="409575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900"/>
              <a:t>LIMPIAR FORMULARIO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637757</xdr:colOff>
      <xdr:row>0</xdr:row>
      <xdr:rowOff>745434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0" y="0"/>
          <a:ext cx="618707" cy="745434"/>
          <a:chOff x="7895342" y="1767585"/>
          <a:chExt cx="663666" cy="955514"/>
        </a:xfrm>
      </xdr:grpSpPr>
      <xdr:pic macro="[0]!IR_MENU">
        <xdr:nvPicPr>
          <xdr:cNvPr id="3" name="Gráfico 2" descr="Casa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7924800" y="1767585"/>
            <a:ext cx="552450" cy="552451"/>
          </a:xfrm>
          <a:prstGeom prst="rect">
            <a:avLst/>
          </a:prstGeom>
        </xdr:spPr>
      </xdr:pic>
      <xdr:sp macro="[0]!IR_MENU" textlink="">
        <xdr:nvSpPr>
          <xdr:cNvPr id="4" name="CuadroTexto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 txBox="1"/>
        </xdr:nvSpPr>
        <xdr:spPr>
          <a:xfrm>
            <a:off x="7895342" y="2201365"/>
            <a:ext cx="663666" cy="521734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800">
                <a:solidFill>
                  <a:sysClr val="windowText" lastClr="000000"/>
                </a:solidFill>
              </a:rPr>
              <a:t>IR A MENU PRINCIPAL</a:t>
            </a:r>
          </a:p>
        </xdr:txBody>
      </xdr:sp>
    </xdr:grpSp>
    <xdr:clientData/>
  </xdr:twoCellAnchor>
  <xdr:twoCellAnchor>
    <xdr:from>
      <xdr:col>8</xdr:col>
      <xdr:colOff>895350</xdr:colOff>
      <xdr:row>0</xdr:row>
      <xdr:rowOff>324417</xdr:rowOff>
    </xdr:from>
    <xdr:to>
      <xdr:col>9</xdr:col>
      <xdr:colOff>733426</xdr:colOff>
      <xdr:row>0</xdr:row>
      <xdr:rowOff>704853</xdr:rowOff>
    </xdr:to>
    <xdr:sp macro="[0]!IR_BD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9582150" y="324417"/>
          <a:ext cx="914401" cy="380436"/>
        </a:xfrm>
        <a:prstGeom prst="rect">
          <a:avLst/>
        </a:prstGeom>
        <a:noFill/>
        <a:ln>
          <a:noFill/>
        </a:ln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s-SV" sz="900">
              <a:solidFill>
                <a:sysClr val="windowText" lastClr="000000"/>
              </a:solidFill>
            </a:rPr>
            <a:t>CONSULTAR </a:t>
          </a:r>
          <a:r>
            <a:rPr lang="es-SV" sz="900" baseline="0">
              <a:solidFill>
                <a:sysClr val="windowText" lastClr="000000"/>
              </a:solidFill>
            </a:rPr>
            <a:t> LOS REGISTROS</a:t>
          </a:r>
          <a:endParaRPr lang="es-SV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1000124</xdr:colOff>
      <xdr:row>0</xdr:row>
      <xdr:rowOff>1</xdr:rowOff>
    </xdr:from>
    <xdr:to>
      <xdr:col>9</xdr:col>
      <xdr:colOff>558165</xdr:colOff>
      <xdr:row>0</xdr:row>
      <xdr:rowOff>389298</xdr:rowOff>
    </xdr:to>
    <xdr:pic macro="[0]!IR_BD">
      <xdr:nvPicPr>
        <xdr:cNvPr id="7" name="Gráfico 6" descr="Base de datos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686924" y="1"/>
          <a:ext cx="634366" cy="38929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85731</xdr:colOff>
      <xdr:row>5</xdr:row>
      <xdr:rowOff>190500</xdr:rowOff>
    </xdr:from>
    <xdr:to>
      <xdr:col>3</xdr:col>
      <xdr:colOff>247656</xdr:colOff>
      <xdr:row>12</xdr:row>
      <xdr:rowOff>172443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1699378" y="1512794"/>
          <a:ext cx="968749" cy="1005040"/>
          <a:chOff x="69932" y="0"/>
          <a:chExt cx="375696" cy="515479"/>
        </a:xfrm>
      </xdr:grpSpPr>
      <xdr:pic macro="[0]!IR_MENU">
        <xdr:nvPicPr>
          <xdr:cNvPr id="3" name="Gráfico 2" descr="Casa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11870" y="0"/>
            <a:ext cx="268887" cy="268887"/>
          </a:xfrm>
          <a:prstGeom prst="rect">
            <a:avLst/>
          </a:prstGeom>
        </xdr:spPr>
      </xdr:pic>
      <xdr:sp macro="[0]!IR_MENU" textlink="">
        <xdr:nvSpPr>
          <xdr:cNvPr id="4" name="CuadroTexto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 txBox="1"/>
        </xdr:nvSpPr>
        <xdr:spPr>
          <a:xfrm>
            <a:off x="69932" y="202586"/>
            <a:ext cx="375696" cy="3128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050"/>
              <a:t>IR A MENU</a:t>
            </a:r>
          </a:p>
          <a:p>
            <a:pPr algn="ctr"/>
            <a:r>
              <a:rPr lang="es-SV" sz="1050"/>
              <a:t>PRINCIPAL</a:t>
            </a:r>
          </a:p>
        </xdr:txBody>
      </xdr:sp>
    </xdr:grpSp>
    <xdr:clientData/>
  </xdr:twoCellAnchor>
  <xdr:twoCellAnchor>
    <xdr:from>
      <xdr:col>4</xdr:col>
      <xdr:colOff>764804</xdr:colOff>
      <xdr:row>5</xdr:row>
      <xdr:rowOff>102533</xdr:rowOff>
    </xdr:from>
    <xdr:to>
      <xdr:col>6</xdr:col>
      <xdr:colOff>109261</xdr:colOff>
      <xdr:row>12</xdr:row>
      <xdr:rowOff>212912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pSpPr/>
      </xdr:nvGrpSpPr>
      <xdr:grpSpPr>
        <a:xfrm>
          <a:off x="3992098" y="1424827"/>
          <a:ext cx="958104" cy="1095376"/>
          <a:chOff x="3420594" y="156882"/>
          <a:chExt cx="980515" cy="1288677"/>
        </a:xfrm>
      </xdr:grpSpPr>
      <xdr:pic macro="[0]!REP_ENTRADASALIDA">
        <xdr:nvPicPr>
          <xdr:cNvPr id="6" name="Gráfico 5" descr="Repetir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608294" y="156882"/>
            <a:ext cx="593912" cy="593912"/>
          </a:xfrm>
          <a:prstGeom prst="rect">
            <a:avLst/>
          </a:prstGeom>
        </xdr:spPr>
      </xdr:pic>
      <xdr:sp macro="[0]!REP_ENTRADASALIDA" textlink="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 txBox="1"/>
        </xdr:nvSpPr>
        <xdr:spPr>
          <a:xfrm rot="10800000" flipV="1">
            <a:off x="3420594" y="742388"/>
            <a:ext cx="980515" cy="7031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100"/>
              <a:t>GENERAR O ACTUALIZAR REPORTE</a:t>
            </a:r>
          </a:p>
        </xdr:txBody>
      </xdr:sp>
    </xdr:grpSp>
    <xdr:clientData/>
  </xdr:twoCellAnchor>
  <xdr:twoCellAnchor>
    <xdr:from>
      <xdr:col>7</xdr:col>
      <xdr:colOff>607927</xdr:colOff>
      <xdr:row>5</xdr:row>
      <xdr:rowOff>78442</xdr:rowOff>
    </xdr:from>
    <xdr:to>
      <xdr:col>8</xdr:col>
      <xdr:colOff>770413</xdr:colOff>
      <xdr:row>12</xdr:row>
      <xdr:rowOff>222527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pSpPr/>
      </xdr:nvGrpSpPr>
      <xdr:grpSpPr>
        <a:xfrm>
          <a:off x="6255692" y="1400736"/>
          <a:ext cx="969309" cy="1119557"/>
          <a:chOff x="4899775" y="190501"/>
          <a:chExt cx="980515" cy="1241049"/>
        </a:xfrm>
      </xdr:grpSpPr>
      <xdr:pic macro="[0]!G_REP_INOUT_PDF">
        <xdr:nvPicPr>
          <xdr:cNvPr id="9" name="Gráfico 8" descr="Documento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5087470" y="190501"/>
            <a:ext cx="560294" cy="560294"/>
          </a:xfrm>
          <a:prstGeom prst="rect">
            <a:avLst/>
          </a:prstGeom>
        </xdr:spPr>
      </xdr:pic>
      <xdr:sp macro="[0]!G_REP_INOUT_PDF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 txBox="1"/>
        </xdr:nvSpPr>
        <xdr:spPr>
          <a:xfrm rot="10800000" flipV="1">
            <a:off x="4899775" y="728379"/>
            <a:ext cx="980515" cy="7031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100"/>
              <a:t>GENERAR REPORTE EN PDF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496988</xdr:colOff>
      <xdr:row>13</xdr:row>
      <xdr:rowOff>25214</xdr:rowOff>
    </xdr:from>
    <xdr:to>
      <xdr:col>3</xdr:col>
      <xdr:colOff>606244</xdr:colOff>
      <xdr:row>20</xdr:row>
      <xdr:rowOff>35732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1707223" y="2826685"/>
          <a:ext cx="916080" cy="1388841"/>
          <a:chOff x="69932" y="0"/>
          <a:chExt cx="375696" cy="515479"/>
        </a:xfrm>
      </xdr:grpSpPr>
      <xdr:pic macro="[0]!IR_MENU">
        <xdr:nvPicPr>
          <xdr:cNvPr id="3" name="Gráfico 2" descr="Casa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11870" y="0"/>
            <a:ext cx="268887" cy="268887"/>
          </a:xfrm>
          <a:prstGeom prst="rect">
            <a:avLst/>
          </a:prstGeom>
        </xdr:spPr>
      </xdr:pic>
      <xdr:sp macro="[0]!IR_MENU" textlink="">
        <xdr:nvSpPr>
          <xdr:cNvPr id="4" name="CuadroTexto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 txBox="1"/>
        </xdr:nvSpPr>
        <xdr:spPr>
          <a:xfrm>
            <a:off x="69932" y="202586"/>
            <a:ext cx="375696" cy="3128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SV" sz="1050"/>
              <a:t>IR A MENU</a:t>
            </a:r>
          </a:p>
          <a:p>
            <a:pPr algn="ctr"/>
            <a:r>
              <a:rPr lang="es-SV" sz="1050"/>
              <a:t>PRINCIPAL</a:t>
            </a:r>
          </a:p>
        </xdr:txBody>
      </xdr:sp>
    </xdr:grpSp>
    <xdr:clientData/>
  </xdr:twoCellAnchor>
  <xdr:twoCellAnchor>
    <xdr:from>
      <xdr:col>4</xdr:col>
      <xdr:colOff>731193</xdr:colOff>
      <xdr:row>13</xdr:row>
      <xdr:rowOff>83485</xdr:rowOff>
    </xdr:from>
    <xdr:to>
      <xdr:col>6</xdr:col>
      <xdr:colOff>75648</xdr:colOff>
      <xdr:row>20</xdr:row>
      <xdr:rowOff>94220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/>
      </xdr:nvGrpSpPr>
      <xdr:grpSpPr>
        <a:xfrm>
          <a:off x="3555075" y="2884956"/>
          <a:ext cx="958102" cy="1389058"/>
          <a:chOff x="4899775" y="190501"/>
          <a:chExt cx="980515" cy="1241049"/>
        </a:xfrm>
      </xdr:grpSpPr>
      <xdr:pic macro="[0]!G_REP_RESULTADOS_PDF">
        <xdr:nvPicPr>
          <xdr:cNvPr id="9" name="Gráfico 8" descr="Documento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5087470" y="190501"/>
            <a:ext cx="560294" cy="560294"/>
          </a:xfrm>
          <a:prstGeom prst="rect">
            <a:avLst/>
          </a:prstGeom>
        </xdr:spPr>
      </xdr:pic>
      <xdr:sp macro="[0]!G_REP_RESULTADOS_PDF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 txBox="1"/>
        </xdr:nvSpPr>
        <xdr:spPr>
          <a:xfrm rot="10800000" flipV="1">
            <a:off x="4899775" y="728379"/>
            <a:ext cx="980515" cy="7031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s-SV" sz="1100"/>
              <a:t>GENERAR REPORTE EN PDF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TESIS%20JUNTAS%20DE%20AGUA\PROPUESTA\v21%20SISTEMA%20DE%20FACTURACI&#211;N-TERMINADO%20PRUEBA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Hoja1"/>
      <sheetName val="MENU_CONSULTAS"/>
      <sheetName val="MENU_REPORTES"/>
      <sheetName val="PARAMETROS"/>
      <sheetName val="F_USUARIOS"/>
      <sheetName val="F_MEDICIÓN"/>
      <sheetName val="BD_USUARIOS"/>
      <sheetName val="F_SALDOS.PC"/>
      <sheetName val="F_PAGOS"/>
      <sheetName val="COMUNIDADES"/>
      <sheetName val="BD_SALDOS.PC"/>
      <sheetName val="BD_MEDICIÓN"/>
      <sheetName val="BD_RECIBOS"/>
      <sheetName val="RECIBOS"/>
      <sheetName val="BD_COBROSRNC"/>
      <sheetName val="ESTATUS"/>
      <sheetName val="REPORTE_COBROS"/>
      <sheetName val="REPORTE_IMPAGO"/>
      <sheetName val="BD_FICHA"/>
      <sheetName val="FICHA_MED"/>
      <sheetName val="REPORTE_FINAL"/>
      <sheetName val="REC_TRANSITO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XFC9" t="str">
            <v>CANTON2</v>
          </cell>
        </row>
      </sheetData>
      <sheetData sheetId="6" refreshError="1"/>
      <sheetData sheetId="7">
        <row r="2">
          <cell r="A2" t="str">
            <v>CODIGO</v>
          </cell>
          <cell r="B2" t="str">
            <v>NOMBRE</v>
          </cell>
          <cell r="C2" t="str">
            <v>CANTON</v>
          </cell>
          <cell r="D2" t="str">
            <v>COMUNIDAD</v>
          </cell>
          <cell r="E2" t="str">
            <v>DIRECIÓN</v>
          </cell>
          <cell r="F2" t="str">
            <v>TIPO SERV.</v>
          </cell>
          <cell r="G2" t="str">
            <v>CORRELATIVO</v>
          </cell>
        </row>
        <row r="3">
          <cell r="A3">
            <v>113004</v>
          </cell>
          <cell r="B3" t="str">
            <v>USUARIO DE PRUEBA 4</v>
          </cell>
          <cell r="C3" t="str">
            <v>LAS MINAS</v>
          </cell>
          <cell r="D3" t="str">
            <v>EL DESVIO</v>
          </cell>
          <cell r="E3" t="str">
            <v>N/A</v>
          </cell>
          <cell r="F3" t="str">
            <v>USO DOMICILIAR</v>
          </cell>
          <cell r="G3">
            <v>4</v>
          </cell>
        </row>
        <row r="4">
          <cell r="A4">
            <v>112003</v>
          </cell>
          <cell r="B4" t="str">
            <v>USUARIO DE PRUEBA 3</v>
          </cell>
          <cell r="C4" t="str">
            <v>LAS MINAS</v>
          </cell>
          <cell r="D4" t="str">
            <v>DIVINA PROVIDENCIA 3</v>
          </cell>
          <cell r="E4" t="str">
            <v>N/A</v>
          </cell>
          <cell r="F4" t="str">
            <v>SIN USO</v>
          </cell>
          <cell r="G4">
            <v>3</v>
          </cell>
        </row>
        <row r="5">
          <cell r="A5">
            <v>111002</v>
          </cell>
          <cell r="B5" t="str">
            <v>USUSARIO DE PRUEBA 2</v>
          </cell>
          <cell r="C5" t="str">
            <v>LAS MINAS</v>
          </cell>
          <cell r="D5" t="str">
            <v>DIVINA PROVIDENCIA 2</v>
          </cell>
          <cell r="E5" t="str">
            <v>N/A</v>
          </cell>
          <cell r="F5" t="str">
            <v>USO EN NEGOCIO</v>
          </cell>
          <cell r="G5">
            <v>2</v>
          </cell>
        </row>
        <row r="6">
          <cell r="A6">
            <v>110001</v>
          </cell>
          <cell r="B6" t="str">
            <v>USUARIO DE PRUEBA 1</v>
          </cell>
          <cell r="C6" t="str">
            <v>LAS MINAS</v>
          </cell>
          <cell r="D6" t="str">
            <v>DIVINA PROVIDENCIA 1</v>
          </cell>
          <cell r="E6" t="str">
            <v>N/A</v>
          </cell>
          <cell r="F6" t="str">
            <v>USO DOMICILIAR</v>
          </cell>
          <cell r="G6">
            <v>1</v>
          </cell>
        </row>
      </sheetData>
      <sheetData sheetId="8" refreshError="1"/>
      <sheetData sheetId="9" refreshError="1"/>
      <sheetData sheetId="10">
        <row r="5">
          <cell r="R5" t="str">
            <v>CANTON DE EJEMPLO 1</v>
          </cell>
        </row>
        <row r="6">
          <cell r="R6" t="str">
            <v>CANTON DE EJEMPLO 2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</sheetData>
      <sheetData sheetId="11">
        <row r="2">
          <cell r="A2" t="str">
            <v>CODIGO</v>
          </cell>
          <cell r="B2" t="str">
            <v>NOMBRE</v>
          </cell>
          <cell r="C2" t="str">
            <v>SALDO DE PERIODOS ANTERIORES</v>
          </cell>
          <cell r="D2" t="str">
            <v>MORA</v>
          </cell>
          <cell r="E2" t="str">
            <v>COSTO POR RECONEXIÓN</v>
          </cell>
          <cell r="F2" t="str">
            <v>ABONO A ACOMETIDA</v>
          </cell>
          <cell r="G2" t="str">
            <v>OTROS</v>
          </cell>
          <cell r="H2" t="str">
            <v>ESPEC. OTROS</v>
          </cell>
        </row>
      </sheetData>
      <sheetData sheetId="12">
        <row r="8">
          <cell r="A8" t="str">
            <v xml:space="preserve">CODIGO </v>
          </cell>
          <cell r="B8" t="str">
            <v>NOMBRE DE USUARIO</v>
          </cell>
          <cell r="C8" t="str">
            <v>CANTÓN</v>
          </cell>
          <cell r="D8" t="str">
            <v>COMUNIDAD O CASERIO</v>
          </cell>
          <cell r="E8" t="str">
            <v>DIRECCIÓN</v>
          </cell>
          <cell r="F8" t="str">
            <v>DESDE</v>
          </cell>
          <cell r="G8" t="str">
            <v>HASTA</v>
          </cell>
          <cell r="H8" t="str">
            <v>MES</v>
          </cell>
          <cell r="I8" t="str">
            <v>LECTURA ANTERIOR</v>
          </cell>
          <cell r="J8" t="str">
            <v>LECTURA ACTUAL</v>
          </cell>
          <cell r="K8" t="str">
            <v>CONSUMO (METROS)</v>
          </cell>
          <cell r="L8" t="str">
            <v>CUOTA FIJA</v>
          </cell>
          <cell r="M8" t="str">
            <v>MONTO POR MTS ADICIONAL</v>
          </cell>
          <cell r="N8" t="str">
            <v>TOTAL CONSUMO DEL MES</v>
          </cell>
          <cell r="O8" t="str">
            <v>TIPO SERV.</v>
          </cell>
        </row>
        <row r="9">
          <cell r="A9">
            <v>111002</v>
          </cell>
          <cell r="B9" t="str">
            <v>USUSARIO DE PRUEBA 2</v>
          </cell>
          <cell r="C9" t="str">
            <v>LAS MINAS</v>
          </cell>
          <cell r="D9" t="str">
            <v>DIVINA PROVIDENCIA 2</v>
          </cell>
          <cell r="E9" t="str">
            <v>N/A</v>
          </cell>
          <cell r="F9">
            <v>44197</v>
          </cell>
          <cell r="G9">
            <v>44227</v>
          </cell>
          <cell r="H9">
            <v>44197</v>
          </cell>
          <cell r="I9">
            <v>0</v>
          </cell>
          <cell r="J9">
            <v>11</v>
          </cell>
          <cell r="K9">
            <v>11</v>
          </cell>
          <cell r="L9">
            <v>5</v>
          </cell>
          <cell r="M9">
            <v>0.5</v>
          </cell>
          <cell r="N9">
            <v>5.5</v>
          </cell>
          <cell r="O9" t="str">
            <v>USO EN NEGOCIO</v>
          </cell>
        </row>
        <row r="10">
          <cell r="A10">
            <v>110001</v>
          </cell>
          <cell r="B10" t="str">
            <v>USUARIO DE PRUEBA 1</v>
          </cell>
          <cell r="C10" t="str">
            <v>LAS MINAS</v>
          </cell>
          <cell r="D10" t="str">
            <v>DIVINA PROVIDENCIA 1</v>
          </cell>
          <cell r="E10" t="str">
            <v>N/A</v>
          </cell>
          <cell r="F10">
            <v>44197</v>
          </cell>
          <cell r="G10">
            <v>44227</v>
          </cell>
          <cell r="H10">
            <v>44197</v>
          </cell>
          <cell r="I10">
            <v>0</v>
          </cell>
          <cell r="J10">
            <v>10</v>
          </cell>
          <cell r="K10">
            <v>10</v>
          </cell>
          <cell r="L10">
            <v>5</v>
          </cell>
          <cell r="M10">
            <v>0</v>
          </cell>
          <cell r="N10">
            <v>5</v>
          </cell>
          <cell r="O10" t="str">
            <v>USO DOMICILIAR</v>
          </cell>
        </row>
      </sheetData>
      <sheetData sheetId="13">
        <row r="6">
          <cell r="A6" t="str">
            <v>Nº RECIBO</v>
          </cell>
          <cell r="B6" t="str">
            <v>CODIGO</v>
          </cell>
          <cell r="C6" t="str">
            <v>NOMBRE</v>
          </cell>
          <cell r="D6" t="str">
            <v>CUOTA FIJA DEL MES</v>
          </cell>
          <cell r="E6" t="str">
            <v>METROS ADICIONALES</v>
          </cell>
          <cell r="F6" t="str">
            <v>SALDO  DE OTROS PERIODOS</v>
          </cell>
          <cell r="G6" t="str">
            <v>MORA</v>
          </cell>
          <cell r="H6" t="str">
            <v>RECONEXIÓN</v>
          </cell>
          <cell r="I6" t="str">
            <v>ABONO POR ACOMETIDA</v>
          </cell>
          <cell r="J6" t="str">
            <v>OTROS</v>
          </cell>
          <cell r="K6" t="str">
            <v>CONCEPTO OTROS</v>
          </cell>
        </row>
        <row r="7">
          <cell r="A7">
            <v>3</v>
          </cell>
          <cell r="B7">
            <v>111002</v>
          </cell>
          <cell r="C7" t="str">
            <v>USUSARIO DE PRUEBA 2</v>
          </cell>
          <cell r="D7">
            <v>5</v>
          </cell>
          <cell r="E7">
            <v>0.5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 t="str">
            <v/>
          </cell>
        </row>
        <row r="8">
          <cell r="A8">
            <v>2</v>
          </cell>
          <cell r="B8">
            <v>110001</v>
          </cell>
          <cell r="C8" t="str">
            <v>USUARIO DE PRUEBA 1</v>
          </cell>
          <cell r="D8">
            <v>5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/>
          </cell>
        </row>
        <row r="9">
          <cell r="A9">
            <v>1</v>
          </cell>
          <cell r="B9">
            <v>111002</v>
          </cell>
          <cell r="C9" t="str">
            <v>USUSARIO DE PRUEBA 2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/>
          </cell>
        </row>
      </sheetData>
      <sheetData sheetId="14" refreshError="1"/>
      <sheetData sheetId="15">
        <row r="2">
          <cell r="A2" t="str">
            <v>Nº DE RECIBO</v>
          </cell>
          <cell r="B2" t="str">
            <v>COD. USUARIO</v>
          </cell>
          <cell r="C2" t="str">
            <v>NOMBRE DEL USUARIO</v>
          </cell>
          <cell r="D2" t="str">
            <v>CUOTA DEL MES</v>
          </cell>
          <cell r="E2" t="str">
            <v>MTS ADICIONALES</v>
          </cell>
          <cell r="F2" t="str">
            <v>SALDOS DE OTROS PERIODOS</v>
          </cell>
          <cell r="G2" t="str">
            <v>MORA</v>
          </cell>
          <cell r="H2" t="str">
            <v>RECONEXIÓN</v>
          </cell>
          <cell r="I2" t="str">
            <v>ABONO POR ACOMETIDA</v>
          </cell>
          <cell r="J2" t="str">
            <v>OTROS</v>
          </cell>
          <cell r="K2" t="str">
            <v>TOTAL</v>
          </cell>
          <cell r="L2" t="str">
            <v>ESTADO</v>
          </cell>
          <cell r="M2" t="str">
            <v xml:space="preserve">FECHA DE PAGO </v>
          </cell>
          <cell r="N2" t="str">
            <v>M. A</v>
          </cell>
        </row>
        <row r="3">
          <cell r="A3">
            <v>2</v>
          </cell>
          <cell r="B3">
            <v>110001</v>
          </cell>
          <cell r="C3" t="str">
            <v>USUARIO DE PRUEBA 1</v>
          </cell>
          <cell r="D3">
            <v>5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5</v>
          </cell>
          <cell r="L3" t="str">
            <v>PAGADO</v>
          </cell>
          <cell r="M3">
            <v>44229</v>
          </cell>
          <cell r="N3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63F7-7AF1-48A4-B6DB-9E5444AFF095}">
  <sheetPr codeName="Hoja4"/>
  <dimension ref="A1:E51"/>
  <sheetViews>
    <sheetView zoomScale="80" zoomScaleNormal="80" workbookViewId="0">
      <selection activeCell="B3" sqref="B3:D3"/>
    </sheetView>
  </sheetViews>
  <sheetFormatPr baseColWidth="10" defaultColWidth="0" defaultRowHeight="15" customHeight="1" zeroHeight="1" x14ac:dyDescent="0.25"/>
  <cols>
    <col min="1" max="1" width="29.140625" style="144" customWidth="1"/>
    <col min="2" max="2" width="43.42578125" style="144" customWidth="1"/>
    <col min="3" max="3" width="11.42578125" style="144" customWidth="1"/>
    <col min="4" max="4" width="14.140625" style="144" customWidth="1"/>
    <col min="5" max="5" width="11.42578125" style="144" customWidth="1"/>
    <col min="6" max="16384" width="11.42578125" style="144" hidden="1"/>
  </cols>
  <sheetData>
    <row r="1" spans="1:5" ht="23.25" x14ac:dyDescent="0.35">
      <c r="A1" s="146" t="s">
        <v>121</v>
      </c>
      <c r="B1" s="146"/>
      <c r="C1" s="146"/>
      <c r="D1" s="146"/>
      <c r="E1" s="146"/>
    </row>
    <row r="2" spans="1:5" ht="15.75" thickBot="1" x14ac:dyDescent="0.3"/>
    <row r="3" spans="1:5" ht="15.75" thickBot="1" x14ac:dyDescent="0.3">
      <c r="A3" s="142" t="s">
        <v>118</v>
      </c>
      <c r="B3" s="123"/>
      <c r="C3" s="124"/>
      <c r="D3" s="125"/>
    </row>
    <row r="4" spans="1:5" ht="15.75" thickBot="1" x14ac:dyDescent="0.3"/>
    <row r="5" spans="1:5" ht="15.75" thickBot="1" x14ac:dyDescent="0.3">
      <c r="A5" s="142" t="s">
        <v>119</v>
      </c>
      <c r="B5" s="123"/>
      <c r="C5" s="124"/>
      <c r="D5" s="125"/>
    </row>
    <row r="6" spans="1:5" ht="15.75" thickBot="1" x14ac:dyDescent="0.3">
      <c r="A6" s="142"/>
    </row>
    <row r="7" spans="1:5" ht="30.75" thickBot="1" x14ac:dyDescent="0.3">
      <c r="A7" s="145" t="s">
        <v>120</v>
      </c>
      <c r="B7" s="123"/>
      <c r="C7" s="124"/>
      <c r="D7" s="125"/>
    </row>
    <row r="8" spans="1:5" ht="117" customHeight="1" x14ac:dyDescent="0.25">
      <c r="A8" s="142"/>
      <c r="B8" s="143"/>
      <c r="C8" s="143"/>
      <c r="D8" s="143"/>
    </row>
    <row r="51" s="144" customFormat="1" ht="15" customHeight="1" x14ac:dyDescent="0.25"/>
  </sheetData>
  <sheetProtection algorithmName="SHA-512" hashValue="GRxLXJqvX4UGJC92clQVtYtC1PO3lyYQJmP+l5xo+iScBxoaaBm6or2lLH2NVRx5ZiCivAC6XjolW2goM/Hfcw==" saltValue="OetrPbDG7+HHoG4XeOiTtg==" spinCount="100000" sheet="1" objects="1" scenarios="1" selectLockedCells="1"/>
  <mergeCells count="4">
    <mergeCell ref="A1:E1"/>
    <mergeCell ref="B3:D3"/>
    <mergeCell ref="B5:D5"/>
    <mergeCell ref="B7:D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0CAC-E339-4F92-B2EE-1351645B5955}">
  <sheetPr codeName="Hoja15"/>
  <dimension ref="A1:P81"/>
  <sheetViews>
    <sheetView showGridLines="0" showRowColHeaders="0" tabSelected="1" zoomScale="105" zoomScaleNormal="105" workbookViewId="0">
      <selection activeCell="A3" sqref="A3:P3"/>
    </sheetView>
  </sheetViews>
  <sheetFormatPr baseColWidth="10" defaultColWidth="0" defaultRowHeight="15" customHeight="1" zeroHeight="1" x14ac:dyDescent="0.25"/>
  <cols>
    <col min="1" max="10" width="11.42578125" style="27" customWidth="1"/>
    <col min="11" max="11" width="16.28515625" style="27" customWidth="1"/>
    <col min="12" max="16" width="11.42578125" style="27" customWidth="1"/>
    <col min="17" max="16384" width="11.42578125" style="27" hidden="1"/>
  </cols>
  <sheetData>
    <row r="1" spans="1:16" ht="21" x14ac:dyDescent="0.35">
      <c r="A1" s="126" t="str">
        <f>IF(PARAMETROS!B3="","",PARAMETROS!B3)</f>
        <v/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</row>
    <row r="2" spans="1:16" ht="21" x14ac:dyDescent="0.35">
      <c r="A2" s="126" t="str">
        <f>IF(PARAMETROS!B5="","",PARAMETROS!B5)</f>
        <v/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</row>
    <row r="3" spans="1:16" ht="28.5" x14ac:dyDescent="0.45">
      <c r="A3" s="127" t="s">
        <v>113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</row>
    <row r="4" spans="1:16" x14ac:dyDescent="0.25"/>
    <row r="5" spans="1:16" ht="18.75" x14ac:dyDescent="0.3">
      <c r="A5" s="128" t="s">
        <v>114</v>
      </c>
      <c r="B5" s="128"/>
      <c r="C5" s="128"/>
      <c r="E5" s="128" t="s">
        <v>116</v>
      </c>
      <c r="F5" s="128"/>
      <c r="G5" s="128"/>
      <c r="I5" s="128" t="s">
        <v>117</v>
      </c>
      <c r="J5" s="128"/>
      <c r="K5" s="128"/>
      <c r="M5" s="128" t="s">
        <v>115</v>
      </c>
      <c r="N5" s="128"/>
      <c r="O5" s="128"/>
    </row>
    <row r="6" spans="1:16" x14ac:dyDescent="0.25"/>
    <row r="7" spans="1:16" x14ac:dyDescent="0.25"/>
    <row r="8" spans="1:16" x14ac:dyDescent="0.25"/>
    <row r="9" spans="1:16" x14ac:dyDescent="0.25"/>
    <row r="10" spans="1:16" x14ac:dyDescent="0.25"/>
    <row r="11" spans="1:16" x14ac:dyDescent="0.25"/>
    <row r="12" spans="1:16" x14ac:dyDescent="0.25">
      <c r="M12" s="28" t="s">
        <v>111</v>
      </c>
    </row>
    <row r="13" spans="1:16" x14ac:dyDescent="0.25"/>
    <row r="14" spans="1:16" x14ac:dyDescent="0.25"/>
    <row r="15" spans="1:16" x14ac:dyDescent="0.25"/>
    <row r="16" spans="1:16" x14ac:dyDescent="0.25"/>
    <row r="17" spans="1:16" x14ac:dyDescent="0.25"/>
    <row r="18" spans="1:16" ht="28.5" x14ac:dyDescent="0.45">
      <c r="A18" s="29" t="s">
        <v>112</v>
      </c>
      <c r="O18" s="30"/>
      <c r="P18" s="31"/>
    </row>
    <row r="33" s="27" customFormat="1" ht="15" hidden="1" customHeight="1" x14ac:dyDescent="0.25"/>
    <row r="34" s="27" customFormat="1" ht="15" hidden="1" customHeight="1" x14ac:dyDescent="0.25"/>
    <row r="35" s="27" customFormat="1" ht="15" hidden="1" customHeight="1" x14ac:dyDescent="0.25"/>
    <row r="36" s="27" customFormat="1" ht="15" hidden="1" customHeight="1" x14ac:dyDescent="0.25"/>
    <row r="37" s="27" customFormat="1" ht="15" hidden="1" customHeight="1" x14ac:dyDescent="0.25"/>
    <row r="38" s="27" customFormat="1" ht="15" hidden="1" customHeight="1" x14ac:dyDescent="0.25"/>
    <row r="39" s="27" customFormat="1" ht="15" hidden="1" customHeight="1" x14ac:dyDescent="0.25"/>
    <row r="40" s="27" customFormat="1" ht="15" hidden="1" customHeight="1" x14ac:dyDescent="0.25"/>
    <row r="41" s="27" customFormat="1" ht="15" hidden="1" customHeight="1" x14ac:dyDescent="0.25"/>
    <row r="42" s="27" customFormat="1" ht="15" hidden="1" customHeight="1" x14ac:dyDescent="0.25"/>
    <row r="43" s="27" customFormat="1" ht="15" hidden="1" customHeight="1" x14ac:dyDescent="0.25"/>
    <row r="44" s="27" customFormat="1" ht="15" hidden="1" customHeight="1" x14ac:dyDescent="0.25"/>
    <row r="45" s="27" customFormat="1" ht="15" hidden="1" customHeight="1" x14ac:dyDescent="0.25"/>
    <row r="46" s="27" customFormat="1" ht="15" hidden="1" customHeight="1" x14ac:dyDescent="0.25"/>
    <row r="47" s="27" customFormat="1" ht="15" hidden="1" customHeight="1" x14ac:dyDescent="0.25"/>
    <row r="48" s="27" customFormat="1" ht="15" hidden="1" customHeight="1" x14ac:dyDescent="0.25"/>
    <row r="49" s="27" customFormat="1" ht="15" hidden="1" customHeight="1" x14ac:dyDescent="0.25"/>
    <row r="50" s="27" customFormat="1" ht="15" hidden="1" customHeight="1" x14ac:dyDescent="0.25"/>
    <row r="51" s="27" customFormat="1" ht="15" hidden="1" customHeight="1" x14ac:dyDescent="0.25"/>
    <row r="52" s="27" customFormat="1" ht="15" hidden="1" customHeight="1" x14ac:dyDescent="0.25"/>
    <row r="53" s="27" customFormat="1" ht="15" hidden="1" customHeight="1" x14ac:dyDescent="0.25"/>
    <row r="54" s="27" customFormat="1" ht="15" hidden="1" customHeight="1" x14ac:dyDescent="0.25"/>
    <row r="55" s="27" customFormat="1" ht="15" hidden="1" customHeight="1" x14ac:dyDescent="0.25"/>
    <row r="56" s="27" customFormat="1" ht="15" hidden="1" customHeight="1" x14ac:dyDescent="0.25"/>
    <row r="57" s="27" customFormat="1" ht="15" hidden="1" customHeight="1" x14ac:dyDescent="0.25"/>
    <row r="58" s="27" customFormat="1" ht="15" hidden="1" customHeight="1" x14ac:dyDescent="0.25"/>
    <row r="59" s="27" customFormat="1" ht="15" hidden="1" customHeight="1" x14ac:dyDescent="0.25"/>
    <row r="60" s="27" customFormat="1" ht="15" hidden="1" customHeight="1" x14ac:dyDescent="0.25"/>
    <row r="61" s="27" customFormat="1" ht="15" hidden="1" customHeight="1" x14ac:dyDescent="0.25"/>
    <row r="62" s="27" customFormat="1" ht="15" customHeight="1" x14ac:dyDescent="0.25"/>
    <row r="63" s="27" customFormat="1" ht="15" customHeight="1" x14ac:dyDescent="0.25"/>
    <row r="64" s="27" customFormat="1" ht="15" hidden="1" customHeight="1" x14ac:dyDescent="0.25"/>
    <row r="65" s="27" customFormat="1" ht="15" hidden="1" customHeight="1" x14ac:dyDescent="0.25"/>
    <row r="66" s="27" customFormat="1" ht="15" hidden="1" customHeight="1" x14ac:dyDescent="0.25"/>
    <row r="67" s="27" customFormat="1" ht="15" hidden="1" customHeight="1" x14ac:dyDescent="0.25"/>
    <row r="68" s="27" customFormat="1" ht="15" hidden="1" customHeight="1" x14ac:dyDescent="0.25"/>
    <row r="69" s="27" customFormat="1" ht="15" hidden="1" customHeight="1" x14ac:dyDescent="0.25"/>
    <row r="70" s="27" customFormat="1" ht="15" hidden="1" customHeight="1" x14ac:dyDescent="0.25"/>
    <row r="71" s="27" customFormat="1" ht="15" hidden="1" customHeight="1" x14ac:dyDescent="0.25"/>
    <row r="72" s="27" customFormat="1" ht="15" hidden="1" customHeight="1" x14ac:dyDescent="0.25"/>
    <row r="73" s="27" customFormat="1" ht="15" hidden="1" customHeight="1" x14ac:dyDescent="0.25"/>
    <row r="74" s="27" customFormat="1" ht="15" hidden="1" customHeight="1" x14ac:dyDescent="0.25"/>
    <row r="75" s="27" customFormat="1" ht="15" hidden="1" customHeight="1" x14ac:dyDescent="0.25"/>
    <row r="76" s="27" customFormat="1" ht="15" hidden="1" customHeight="1" x14ac:dyDescent="0.25"/>
    <row r="77" s="27" customFormat="1" ht="15" hidden="1" customHeight="1" x14ac:dyDescent="0.25"/>
    <row r="78" s="27" customFormat="1" ht="15" hidden="1" customHeight="1" x14ac:dyDescent="0.25"/>
    <row r="79" s="27" customFormat="1" ht="15" hidden="1" customHeight="1" x14ac:dyDescent="0.25"/>
    <row r="80" s="27" customFormat="1" ht="15" hidden="1" customHeight="1" x14ac:dyDescent="0.25"/>
    <row r="81" s="27" customFormat="1" ht="15" hidden="1" customHeight="1" x14ac:dyDescent="0.25"/>
  </sheetData>
  <sheetProtection algorithmName="SHA-512" hashValue="tXNHM9fIJpwHpIsYA9aaQ5z51AxPLpemqen72GeT9orvvbx3Adr9DgjO0a7wxr9gIfG66Z9PD2XnS4WJP/Mk+Q==" saltValue="wFnXLKFqqt93YgbU43mVvg==" spinCount="100000" sheet="1" selectLockedCells="1"/>
  <mergeCells count="7">
    <mergeCell ref="A1:P1"/>
    <mergeCell ref="A2:P2"/>
    <mergeCell ref="A3:P3"/>
    <mergeCell ref="A5:C5"/>
    <mergeCell ref="E5:G5"/>
    <mergeCell ref="I5:K5"/>
    <mergeCell ref="M5:O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7E4F-9291-4A49-ABE9-636967BE49F7}">
  <sheetPr codeName="Hoja10"/>
  <dimension ref="A1:Q22"/>
  <sheetViews>
    <sheetView showGridLines="0" showRowColHeaders="0" zoomScale="130" zoomScaleNormal="130" workbookViewId="0">
      <selection activeCell="B6" sqref="B6"/>
    </sheetView>
  </sheetViews>
  <sheetFormatPr baseColWidth="10" defaultColWidth="0" defaultRowHeight="15" customHeight="1" zeroHeight="1" x14ac:dyDescent="0.25"/>
  <cols>
    <col min="1" max="1" width="25" style="2" customWidth="1"/>
    <col min="2" max="2" width="19.7109375" style="2" customWidth="1"/>
    <col min="3" max="3" width="11.42578125" style="2" customWidth="1"/>
    <col min="4" max="4" width="30.5703125" style="2" customWidth="1"/>
    <col min="5" max="5" width="16.85546875" style="2" customWidth="1"/>
    <col min="6" max="6" width="11.42578125" style="2" customWidth="1"/>
    <col min="7" max="10" width="11.42578125" style="2" hidden="1" customWidth="1"/>
    <col min="11" max="11" width="33.7109375" style="2" hidden="1" customWidth="1"/>
    <col min="12" max="13" width="11.42578125" style="2" hidden="1" customWidth="1"/>
    <col min="14" max="14" width="35.7109375" style="2" hidden="1" customWidth="1"/>
    <col min="15" max="15" width="18" style="2" hidden="1" customWidth="1"/>
    <col min="16" max="16" width="15.42578125" style="2" hidden="1" customWidth="1"/>
    <col min="17" max="16384" width="11.42578125" style="2" hidden="1"/>
  </cols>
  <sheetData>
    <row r="1" spans="1:17" ht="23.25" x14ac:dyDescent="0.35">
      <c r="A1" s="130" t="s">
        <v>68</v>
      </c>
      <c r="B1" s="130"/>
      <c r="C1" s="130"/>
      <c r="D1" s="130"/>
      <c r="E1" s="130"/>
      <c r="F1" s="130"/>
      <c r="I1" s="2" t="s">
        <v>52</v>
      </c>
      <c r="J1" s="2" t="s">
        <v>61</v>
      </c>
      <c r="K1" s="2" t="s">
        <v>2</v>
      </c>
      <c r="L1" s="2" t="s">
        <v>62</v>
      </c>
      <c r="M1" s="2" t="s">
        <v>63</v>
      </c>
      <c r="N1" s="2" t="s">
        <v>53</v>
      </c>
      <c r="O1" s="2" t="s">
        <v>59</v>
      </c>
      <c r="P1" s="2" t="s">
        <v>60</v>
      </c>
      <c r="Q1" s="2" t="s">
        <v>64</v>
      </c>
    </row>
    <row r="2" spans="1:17" x14ac:dyDescent="0.25">
      <c r="A2" s="129"/>
      <c r="B2" s="129"/>
      <c r="C2" s="129"/>
      <c r="D2" s="129"/>
      <c r="E2" s="129"/>
      <c r="F2" s="129"/>
      <c r="I2" s="14">
        <f>B6</f>
        <v>0</v>
      </c>
      <c r="J2" s="15">
        <v>5101</v>
      </c>
      <c r="K2" s="8" t="s">
        <v>45</v>
      </c>
      <c r="L2" s="9">
        <f>E6</f>
        <v>0</v>
      </c>
      <c r="M2" s="8">
        <v>0</v>
      </c>
      <c r="N2" s="8" t="str">
        <f>CONCATENATE("Cobros correspondientes a ",A10," ",B10)</f>
        <v>Cobros correspondientes a enero 1900</v>
      </c>
      <c r="O2" s="8" t="s">
        <v>65</v>
      </c>
      <c r="P2" s="16" t="str">
        <f>CONCATENATE(A11,"-",B10)</f>
        <v>1-1900</v>
      </c>
      <c r="Q2" s="8" t="s">
        <v>66</v>
      </c>
    </row>
    <row r="3" spans="1:17" x14ac:dyDescent="0.25">
      <c r="A3" s="3"/>
      <c r="B3" s="3"/>
      <c r="C3" s="3"/>
      <c r="D3" s="3"/>
      <c r="E3" s="3"/>
      <c r="F3" s="3"/>
      <c r="I3" s="14">
        <f>$I$2</f>
        <v>0</v>
      </c>
      <c r="J3" s="15">
        <v>5102</v>
      </c>
      <c r="K3" s="8" t="s">
        <v>46</v>
      </c>
      <c r="L3" s="9">
        <f>E8</f>
        <v>0</v>
      </c>
      <c r="M3" s="8">
        <v>0</v>
      </c>
      <c r="N3" s="8" t="str">
        <f>$N$2</f>
        <v>Cobros correspondientes a enero 1900</v>
      </c>
      <c r="O3" s="8" t="s">
        <v>65</v>
      </c>
      <c r="P3" s="16" t="str">
        <f t="shared" ref="P3:P8" si="0">$P$2</f>
        <v>1-1900</v>
      </c>
      <c r="Q3" s="8" t="s">
        <v>66</v>
      </c>
    </row>
    <row r="4" spans="1:17" ht="18.75" x14ac:dyDescent="0.3">
      <c r="A4" s="4" t="s">
        <v>55</v>
      </c>
      <c r="B4" s="5"/>
      <c r="C4" s="5"/>
      <c r="D4" s="4" t="s">
        <v>56</v>
      </c>
      <c r="E4" s="5"/>
      <c r="F4" s="5"/>
      <c r="I4" s="14">
        <f t="shared" ref="I4:I8" si="1">$I$2</f>
        <v>0</v>
      </c>
      <c r="J4" s="15">
        <v>5103</v>
      </c>
      <c r="K4" s="8" t="s">
        <v>47</v>
      </c>
      <c r="L4" s="9">
        <f>E10</f>
        <v>0</v>
      </c>
      <c r="M4" s="8">
        <v>0</v>
      </c>
      <c r="N4" s="8" t="str">
        <f t="shared" ref="N4:N8" si="2">$N$2</f>
        <v>Cobros correspondientes a enero 1900</v>
      </c>
      <c r="O4" s="8" t="s">
        <v>65</v>
      </c>
      <c r="P4" s="16" t="str">
        <f t="shared" si="0"/>
        <v>1-1900</v>
      </c>
      <c r="Q4" s="8" t="s">
        <v>66</v>
      </c>
    </row>
    <row r="5" spans="1:17" ht="19.5" thickBot="1" x14ac:dyDescent="0.35">
      <c r="A5" s="4"/>
      <c r="B5" s="5"/>
      <c r="C5" s="5"/>
      <c r="D5" s="4"/>
      <c r="E5" s="5"/>
      <c r="F5" s="5"/>
      <c r="I5" s="14">
        <f t="shared" si="1"/>
        <v>0</v>
      </c>
      <c r="J5" s="15">
        <v>5104</v>
      </c>
      <c r="K5" s="8" t="s">
        <v>48</v>
      </c>
      <c r="L5" s="9">
        <f>E12</f>
        <v>0</v>
      </c>
      <c r="M5" s="8">
        <v>0</v>
      </c>
      <c r="N5" s="8" t="str">
        <f t="shared" si="2"/>
        <v>Cobros correspondientes a enero 1900</v>
      </c>
      <c r="O5" s="8" t="s">
        <v>65</v>
      </c>
      <c r="P5" s="16" t="str">
        <f t="shared" si="0"/>
        <v>1-1900</v>
      </c>
      <c r="Q5" s="8" t="s">
        <v>66</v>
      </c>
    </row>
    <row r="6" spans="1:17" ht="18" customHeight="1" thickBot="1" x14ac:dyDescent="0.3">
      <c r="A6" s="6" t="s">
        <v>67</v>
      </c>
      <c r="B6" s="18"/>
      <c r="C6" s="5"/>
      <c r="D6" s="6" t="s">
        <v>45</v>
      </c>
      <c r="E6" s="7"/>
      <c r="F6" s="5"/>
      <c r="I6" s="14">
        <f t="shared" si="1"/>
        <v>0</v>
      </c>
      <c r="J6" s="15">
        <v>5105</v>
      </c>
      <c r="K6" s="8" t="s">
        <v>49</v>
      </c>
      <c r="L6" s="9">
        <f>E14</f>
        <v>0</v>
      </c>
      <c r="M6" s="8">
        <v>0</v>
      </c>
      <c r="N6" s="8" t="str">
        <f t="shared" si="2"/>
        <v>Cobros correspondientes a enero 1900</v>
      </c>
      <c r="O6" s="8" t="s">
        <v>65</v>
      </c>
      <c r="P6" s="16" t="str">
        <f t="shared" si="0"/>
        <v>1-1900</v>
      </c>
      <c r="Q6" s="8" t="s">
        <v>66</v>
      </c>
    </row>
    <row r="7" spans="1:17" ht="9.75" customHeight="1" thickBot="1" x14ac:dyDescent="0.3">
      <c r="A7" s="5"/>
      <c r="B7" s="5"/>
      <c r="C7" s="5"/>
      <c r="D7" s="5"/>
      <c r="E7" s="5"/>
      <c r="F7" s="5"/>
      <c r="I7" s="14">
        <f t="shared" si="1"/>
        <v>0</v>
      </c>
      <c r="J7" s="15">
        <v>5106</v>
      </c>
      <c r="K7" s="8" t="s">
        <v>50</v>
      </c>
      <c r="L7" s="9">
        <f>E16</f>
        <v>0</v>
      </c>
      <c r="M7" s="8">
        <v>0</v>
      </c>
      <c r="N7" s="8" t="str">
        <f t="shared" si="2"/>
        <v>Cobros correspondientes a enero 1900</v>
      </c>
      <c r="O7" s="8" t="s">
        <v>65</v>
      </c>
      <c r="P7" s="16" t="str">
        <f t="shared" si="0"/>
        <v>1-1900</v>
      </c>
      <c r="Q7" s="8" t="s">
        <v>66</v>
      </c>
    </row>
    <row r="8" spans="1:17" ht="17.25" customHeight="1" thickBot="1" x14ac:dyDescent="0.3">
      <c r="A8" s="6" t="s">
        <v>57</v>
      </c>
      <c r="B8" s="19"/>
      <c r="C8" s="5"/>
      <c r="D8" s="6" t="s">
        <v>58</v>
      </c>
      <c r="E8" s="7"/>
      <c r="F8" s="5"/>
      <c r="I8" s="14">
        <f t="shared" si="1"/>
        <v>0</v>
      </c>
      <c r="J8" s="15">
        <v>5107</v>
      </c>
      <c r="K8" s="8" t="s">
        <v>51</v>
      </c>
      <c r="L8" s="9">
        <f>E18</f>
        <v>0</v>
      </c>
      <c r="M8" s="8">
        <v>0</v>
      </c>
      <c r="N8" s="8" t="str">
        <f t="shared" si="2"/>
        <v>Cobros correspondientes a enero 1900</v>
      </c>
      <c r="O8" s="8" t="s">
        <v>65</v>
      </c>
      <c r="P8" s="16" t="str">
        <f t="shared" si="0"/>
        <v>1-1900</v>
      </c>
      <c r="Q8" s="8" t="s">
        <v>66</v>
      </c>
    </row>
    <row r="9" spans="1:17" ht="9.75" customHeight="1" thickBot="1" x14ac:dyDescent="0.3">
      <c r="A9" s="5"/>
      <c r="B9" s="5"/>
      <c r="C9" s="5"/>
      <c r="D9" s="5"/>
      <c r="E9" s="5"/>
      <c r="F9" s="5"/>
    </row>
    <row r="10" spans="1:17" ht="15.75" thickBot="1" x14ac:dyDescent="0.3">
      <c r="A10" s="17" t="str">
        <f>TEXT(B8,"MMMM")</f>
        <v>enero</v>
      </c>
      <c r="B10" s="17">
        <f>YEAR(B8)</f>
        <v>1900</v>
      </c>
      <c r="C10" s="5"/>
      <c r="D10" s="6" t="s">
        <v>54</v>
      </c>
      <c r="E10" s="7"/>
      <c r="F10" s="5"/>
    </row>
    <row r="11" spans="1:17" ht="9.75" customHeight="1" thickBot="1" x14ac:dyDescent="0.3">
      <c r="A11" s="17">
        <f>MONTH(B8)</f>
        <v>1</v>
      </c>
      <c r="B11" s="17"/>
      <c r="C11" s="5"/>
      <c r="D11" s="5"/>
      <c r="E11" s="5"/>
      <c r="F11" s="5"/>
    </row>
    <row r="12" spans="1:17" ht="15.75" thickBot="1" x14ac:dyDescent="0.3">
      <c r="A12" s="5"/>
      <c r="B12" s="5"/>
      <c r="C12" s="5"/>
      <c r="D12" s="6" t="s">
        <v>48</v>
      </c>
      <c r="E12" s="7"/>
      <c r="F12" s="5"/>
    </row>
    <row r="13" spans="1:17" ht="9.75" customHeight="1" thickBot="1" x14ac:dyDescent="0.3">
      <c r="A13" s="5"/>
      <c r="B13" s="5"/>
      <c r="C13" s="5"/>
      <c r="D13" s="5"/>
      <c r="E13" s="5"/>
      <c r="F13" s="5"/>
    </row>
    <row r="14" spans="1:17" ht="15.75" thickBot="1" x14ac:dyDescent="0.3">
      <c r="A14" s="5"/>
      <c r="B14" s="5"/>
      <c r="C14" s="5"/>
      <c r="D14" s="6" t="s">
        <v>49</v>
      </c>
      <c r="E14" s="7"/>
      <c r="F14" s="5"/>
    </row>
    <row r="15" spans="1:17" ht="9.75" customHeight="1" thickBot="1" x14ac:dyDescent="0.3">
      <c r="A15" s="5"/>
      <c r="B15" s="5"/>
      <c r="C15" s="5"/>
      <c r="D15" s="5"/>
      <c r="E15" s="5"/>
      <c r="F15" s="5"/>
    </row>
    <row r="16" spans="1:17" ht="15.75" thickBot="1" x14ac:dyDescent="0.3">
      <c r="A16" s="5"/>
      <c r="B16" s="5"/>
      <c r="C16" s="5"/>
      <c r="D16" s="6" t="s">
        <v>50</v>
      </c>
      <c r="E16" s="7"/>
      <c r="F16" s="5"/>
    </row>
    <row r="17" spans="1:6" ht="9.75" customHeight="1" thickBot="1" x14ac:dyDescent="0.3">
      <c r="A17" s="5"/>
      <c r="B17" s="5"/>
      <c r="C17" s="5"/>
      <c r="D17" s="5"/>
      <c r="E17" s="5"/>
      <c r="F17" s="5"/>
    </row>
    <row r="18" spans="1:6" ht="15.75" thickBot="1" x14ac:dyDescent="0.3">
      <c r="A18" s="5"/>
      <c r="B18" s="5"/>
      <c r="C18" s="5"/>
      <c r="D18" s="6" t="s">
        <v>51</v>
      </c>
      <c r="E18" s="7"/>
      <c r="F18" s="5"/>
    </row>
    <row r="19" spans="1:6" x14ac:dyDescent="0.25">
      <c r="A19" s="5"/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ht="36" customHeight="1" x14ac:dyDescent="0.25">
      <c r="A22" s="5"/>
      <c r="B22" s="5"/>
      <c r="C22" s="5"/>
      <c r="D22" s="5"/>
      <c r="E22" s="5"/>
      <c r="F22" s="5"/>
    </row>
  </sheetData>
  <sheetProtection algorithmName="SHA-512" hashValue="oFG/ENai1RhmsbIKVTBENEiWO2Znl0LKcCZ601KYlOMRaZhKcp71ozC1mR36AM4y58OgTiWrv4fk5O0AOYC5sg==" saltValue="xSJTAtRokrXUrQiwCZGJZg==" spinCount="100000" sheet="1" selectLockedCells="1"/>
  <mergeCells count="2">
    <mergeCell ref="A2:F2"/>
    <mergeCell ref="A1:F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_REPCOB">
                <anchor moveWithCells="1" sizeWithCells="1">
                  <from>
                    <xdr:col>0</xdr:col>
                    <xdr:colOff>1047750</xdr:colOff>
                    <xdr:row>17</xdr:row>
                    <xdr:rowOff>190500</xdr:rowOff>
                  </from>
                  <to>
                    <xdr:col>1</xdr:col>
                    <xdr:colOff>1790700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5F04-25C7-48DE-80EF-935467E167D1}">
  <sheetPr codeName="Hoja11"/>
  <dimension ref="A1:R22"/>
  <sheetViews>
    <sheetView showGridLines="0" showRowColHeaders="0" zoomScale="120" zoomScaleNormal="120" workbookViewId="0">
      <selection activeCell="B6" sqref="B6"/>
    </sheetView>
  </sheetViews>
  <sheetFormatPr baseColWidth="10" defaultColWidth="0" defaultRowHeight="15" customHeight="1" zeroHeight="1" x14ac:dyDescent="0.25"/>
  <cols>
    <col min="1" max="1" width="25" style="2" customWidth="1"/>
    <col min="2" max="2" width="42.85546875" style="2" customWidth="1"/>
    <col min="3" max="3" width="11.42578125" style="2" customWidth="1"/>
    <col min="4" max="4" width="30.5703125" style="2" customWidth="1"/>
    <col min="5" max="5" width="39.7109375" style="2" customWidth="1"/>
    <col min="6" max="6" width="11.42578125" style="2" customWidth="1"/>
    <col min="7" max="10" width="11.42578125" style="2" hidden="1" customWidth="1"/>
    <col min="11" max="11" width="33.7109375" style="2" hidden="1" customWidth="1"/>
    <col min="12" max="13" width="11.42578125" style="2" hidden="1" customWidth="1"/>
    <col min="14" max="14" width="35.7109375" style="2" hidden="1" customWidth="1"/>
    <col min="15" max="15" width="18" style="2" hidden="1" customWidth="1"/>
    <col min="16" max="16" width="15.42578125" style="2" hidden="1" customWidth="1"/>
    <col min="17" max="16384" width="11.42578125" style="2" hidden="1"/>
  </cols>
  <sheetData>
    <row r="1" spans="1:18" ht="23.25" x14ac:dyDescent="0.35">
      <c r="A1" s="130" t="s">
        <v>124</v>
      </c>
      <c r="B1" s="130"/>
      <c r="C1" s="130"/>
      <c r="D1" s="130"/>
      <c r="E1" s="130"/>
      <c r="F1" s="130"/>
      <c r="I1" s="2" t="s">
        <v>52</v>
      </c>
      <c r="J1" s="2" t="s">
        <v>61</v>
      </c>
      <c r="K1" s="2" t="s">
        <v>2</v>
      </c>
      <c r="L1" s="2" t="s">
        <v>62</v>
      </c>
      <c r="M1" s="2" t="s">
        <v>63</v>
      </c>
      <c r="N1" s="2" t="s">
        <v>53</v>
      </c>
      <c r="O1" s="2" t="s">
        <v>59</v>
      </c>
      <c r="P1" s="2" t="s">
        <v>60</v>
      </c>
      <c r="Q1" s="2" t="s">
        <v>64</v>
      </c>
      <c r="R1" s="2" t="s">
        <v>105</v>
      </c>
    </row>
    <row r="2" spans="1:18" x14ac:dyDescent="0.25">
      <c r="A2" s="129"/>
      <c r="B2" s="129"/>
      <c r="C2" s="129"/>
      <c r="D2" s="129"/>
      <c r="E2" s="129"/>
      <c r="F2" s="129"/>
      <c r="I2" s="14">
        <f>B6</f>
        <v>0</v>
      </c>
      <c r="J2" s="15" t="e">
        <f>N4</f>
        <v>#N/A</v>
      </c>
      <c r="K2" s="23">
        <f>B10</f>
        <v>0</v>
      </c>
      <c r="L2" s="9">
        <v>0</v>
      </c>
      <c r="M2" s="24">
        <f>B12</f>
        <v>0</v>
      </c>
      <c r="N2" s="9">
        <f>E6</f>
        <v>0</v>
      </c>
      <c r="O2" s="9">
        <f>E8</f>
        <v>0</v>
      </c>
      <c r="P2" s="25">
        <f>E10</f>
        <v>0</v>
      </c>
      <c r="Q2" s="9">
        <f>E12</f>
        <v>0</v>
      </c>
      <c r="R2" s="9">
        <f>E14</f>
        <v>0</v>
      </c>
    </row>
    <row r="3" spans="1:18" x14ac:dyDescent="0.25">
      <c r="A3" s="3"/>
      <c r="B3" s="3"/>
      <c r="C3" s="3"/>
      <c r="D3" s="3"/>
      <c r="E3" s="3"/>
      <c r="F3" s="3"/>
      <c r="I3" s="11"/>
      <c r="J3" s="10"/>
      <c r="L3" s="12"/>
      <c r="P3" s="13"/>
    </row>
    <row r="4" spans="1:18" ht="18.75" x14ac:dyDescent="0.3">
      <c r="A4" s="4" t="s">
        <v>107</v>
      </c>
      <c r="B4" s="5"/>
      <c r="C4" s="5"/>
      <c r="D4" s="4"/>
      <c r="E4" s="5"/>
      <c r="F4" s="5"/>
      <c r="I4" s="11"/>
      <c r="J4" s="10"/>
      <c r="N4" s="26" t="e">
        <f>VLOOKUP(K2,CUENTAS!B:C,2,0)</f>
        <v>#N/A</v>
      </c>
      <c r="P4" s="13"/>
    </row>
    <row r="5" spans="1:18" ht="19.5" thickBot="1" x14ac:dyDescent="0.35">
      <c r="A5" s="4"/>
      <c r="B5" s="5"/>
      <c r="C5" s="5"/>
      <c r="D5" s="4"/>
      <c r="E5" s="5"/>
      <c r="F5" s="5"/>
      <c r="I5" s="11"/>
      <c r="J5" s="10"/>
      <c r="L5" s="12"/>
      <c r="P5" s="13"/>
    </row>
    <row r="6" spans="1:18" ht="18" customHeight="1" thickBot="1" x14ac:dyDescent="0.3">
      <c r="A6" s="6" t="s">
        <v>96</v>
      </c>
      <c r="B6" s="18"/>
      <c r="C6" s="5"/>
      <c r="D6" s="6" t="s">
        <v>53</v>
      </c>
      <c r="E6" s="21"/>
      <c r="F6" s="5"/>
      <c r="I6" s="11"/>
      <c r="J6" s="10"/>
      <c r="L6" s="12"/>
      <c r="P6" s="13"/>
    </row>
    <row r="7" spans="1:18" ht="9.75" customHeight="1" thickBot="1" x14ac:dyDescent="0.3">
      <c r="A7" s="5"/>
      <c r="B7" s="5"/>
      <c r="C7" s="5"/>
      <c r="D7" s="5"/>
      <c r="E7" s="5"/>
      <c r="F7" s="5"/>
      <c r="I7" s="11"/>
      <c r="J7" s="10"/>
      <c r="L7" s="12"/>
      <c r="P7" s="13"/>
    </row>
    <row r="8" spans="1:18" ht="17.25" customHeight="1" thickBot="1" x14ac:dyDescent="0.3">
      <c r="A8" s="6" t="s">
        <v>86</v>
      </c>
      <c r="B8" s="19"/>
      <c r="C8" s="5"/>
      <c r="D8" s="6" t="s">
        <v>93</v>
      </c>
      <c r="E8" s="7"/>
      <c r="F8" s="5"/>
      <c r="I8" s="11"/>
      <c r="J8" s="10"/>
      <c r="L8" s="12"/>
      <c r="P8" s="13"/>
    </row>
    <row r="9" spans="1:18" ht="9.75" customHeight="1" thickBot="1" x14ac:dyDescent="0.3">
      <c r="A9" s="5"/>
      <c r="B9" s="5"/>
      <c r="C9" s="5"/>
      <c r="D9" s="5"/>
      <c r="E9" s="5"/>
      <c r="F9" s="5"/>
    </row>
    <row r="10" spans="1:18" ht="15.75" thickBot="1" x14ac:dyDescent="0.3">
      <c r="A10" s="6" t="s">
        <v>2</v>
      </c>
      <c r="B10" s="19"/>
      <c r="C10" s="5"/>
      <c r="D10" s="6" t="s">
        <v>94</v>
      </c>
      <c r="E10" s="22"/>
      <c r="F10" s="5"/>
    </row>
    <row r="11" spans="1:18" ht="9.75" customHeight="1" thickBot="1" x14ac:dyDescent="0.3">
      <c r="A11" s="17">
        <f>MONTH(B8)</f>
        <v>1</v>
      </c>
      <c r="B11" s="17"/>
      <c r="C11" s="5"/>
      <c r="D11" s="5"/>
      <c r="E11" s="5"/>
      <c r="F11" s="5"/>
    </row>
    <row r="12" spans="1:18" ht="15.75" thickBot="1" x14ac:dyDescent="0.3">
      <c r="A12" s="6" t="s">
        <v>92</v>
      </c>
      <c r="B12" s="20"/>
      <c r="C12" s="5"/>
      <c r="D12" s="6" t="s">
        <v>95</v>
      </c>
      <c r="E12" s="7"/>
      <c r="F12" s="5"/>
    </row>
    <row r="13" spans="1:18" ht="9.75" customHeight="1" thickBot="1" x14ac:dyDescent="0.3">
      <c r="A13" s="5"/>
      <c r="B13" s="5"/>
      <c r="C13" s="5"/>
      <c r="D13" s="5"/>
      <c r="E13" s="5"/>
      <c r="F13" s="5"/>
    </row>
    <row r="14" spans="1:18" ht="15.75" thickBot="1" x14ac:dyDescent="0.3">
      <c r="A14" s="5"/>
      <c r="B14" s="17" t="e">
        <f>VLOOKUP(B8,CUENTAS!E2:F5,2,0)</f>
        <v>#N/A</v>
      </c>
      <c r="C14" s="5"/>
      <c r="D14" s="6" t="s">
        <v>98</v>
      </c>
      <c r="E14" s="7"/>
      <c r="F14" s="5"/>
    </row>
    <row r="15" spans="1:18" ht="9.75" customHeight="1" x14ac:dyDescent="0.25">
      <c r="A15" s="5"/>
      <c r="B15" s="5"/>
      <c r="C15" s="5"/>
      <c r="D15" s="5"/>
      <c r="E15" s="5"/>
      <c r="F15" s="5"/>
    </row>
    <row r="16" spans="1:18" x14ac:dyDescent="0.25">
      <c r="A16" s="5"/>
      <c r="B16" s="5"/>
      <c r="C16" s="5"/>
      <c r="D16" s="6"/>
      <c r="E16" s="5"/>
      <c r="F16" s="5"/>
    </row>
    <row r="17" spans="1:6" ht="9.75" customHeight="1" x14ac:dyDescent="0.25">
      <c r="A17" s="5"/>
      <c r="B17" s="5"/>
      <c r="C17" s="5"/>
      <c r="D17" s="5"/>
      <c r="E17" s="5"/>
      <c r="F17" s="5"/>
    </row>
    <row r="18" spans="1:6" x14ac:dyDescent="0.25">
      <c r="A18" s="5"/>
      <c r="B18" s="5"/>
      <c r="C18" s="5"/>
      <c r="D18" s="6"/>
      <c r="E18" s="5"/>
      <c r="F18" s="5"/>
    </row>
    <row r="19" spans="1:6" x14ac:dyDescent="0.25">
      <c r="A19" s="5"/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ht="36" customHeight="1" x14ac:dyDescent="0.25">
      <c r="A22" s="5"/>
      <c r="B22" s="5"/>
      <c r="C22" s="5"/>
      <c r="D22" s="5"/>
      <c r="E22" s="5"/>
      <c r="F22" s="5"/>
    </row>
  </sheetData>
  <sheetProtection algorithmName="SHA-512" hashValue="/4pkAnQ6275aERjfK1ArSE6JlZn1Xj/S5aubWGHLDlBWTsk0SXldwWanmNH3WeMm2/dNRzKa2h7zl57Dc3M8ew==" saltValue="KR39AmgTYVn4CMDeZdbgQA==" spinCount="100000" sheet="1" selectLockedCells="1"/>
  <mergeCells count="2">
    <mergeCell ref="A1:F1"/>
    <mergeCell ref="A2:F2"/>
  </mergeCells>
  <dataValidations count="1">
    <dataValidation type="list" allowBlank="1" showInputMessage="1" showErrorMessage="1" sqref="B10" xr:uid="{CBA30DA6-6ABF-4DE1-B3AD-ED79D9D17B8B}">
      <formula1>INDIRECT(TIPO)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G_SALIDA">
                <anchor moveWithCells="1" sizeWithCells="1">
                  <from>
                    <xdr:col>0</xdr:col>
                    <xdr:colOff>1047750</xdr:colOff>
                    <xdr:row>17</xdr:row>
                    <xdr:rowOff>190500</xdr:rowOff>
                  </from>
                  <to>
                    <xdr:col>1</xdr:col>
                    <xdr:colOff>1790700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CCA37C0-2429-44BE-8A95-AB4F6CFCAA49}">
          <x14:formula1>
            <xm:f>CUENTAS!$E$2:$E$5</xm:f>
          </x14:formula1>
          <xm:sqref>B8</xm:sqref>
        </x14:dataValidation>
        <x14:dataValidation type="list" allowBlank="1" showInputMessage="1" showErrorMessage="1" xr:uid="{3087677D-54DC-4ABA-BDD2-686BB736799B}">
          <x14:formula1>
            <xm:f>CUENTAS!$L$2:$L$8</xm:f>
          </x14:formula1>
          <xm:sqref>E8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FBA7-4E07-4EA0-81E2-0381757B645D}">
  <sheetPr codeName="Hoja12"/>
  <dimension ref="A1:R22"/>
  <sheetViews>
    <sheetView showGridLines="0" showRowColHeaders="0" zoomScale="120" zoomScaleNormal="120" workbookViewId="0">
      <selection activeCell="B6" sqref="B6"/>
    </sheetView>
  </sheetViews>
  <sheetFormatPr baseColWidth="10" defaultColWidth="0" defaultRowHeight="15" customHeight="1" zeroHeight="1" x14ac:dyDescent="0.25"/>
  <cols>
    <col min="1" max="1" width="25" style="2" customWidth="1"/>
    <col min="2" max="2" width="42.85546875" style="2" customWidth="1"/>
    <col min="3" max="3" width="11.42578125" style="2" customWidth="1"/>
    <col min="4" max="4" width="30.5703125" style="2" customWidth="1"/>
    <col min="5" max="5" width="39.7109375" style="2" customWidth="1"/>
    <col min="6" max="6" width="11.42578125" style="2" customWidth="1"/>
    <col min="7" max="10" width="11.42578125" style="2" hidden="1" customWidth="1"/>
    <col min="11" max="11" width="33.7109375" style="2" hidden="1" customWidth="1"/>
    <col min="12" max="13" width="11.42578125" style="2" hidden="1" customWidth="1"/>
    <col min="14" max="14" width="35.7109375" style="2" hidden="1" customWidth="1"/>
    <col min="15" max="15" width="18" style="2" hidden="1" customWidth="1"/>
    <col min="16" max="16" width="15.42578125" style="2" hidden="1" customWidth="1"/>
    <col min="17" max="16384" width="11.42578125" style="2" hidden="1"/>
  </cols>
  <sheetData>
    <row r="1" spans="1:18" ht="23.25" x14ac:dyDescent="0.35">
      <c r="A1" s="130" t="s">
        <v>106</v>
      </c>
      <c r="B1" s="130"/>
      <c r="C1" s="130"/>
      <c r="D1" s="130"/>
      <c r="E1" s="130"/>
      <c r="F1" s="130"/>
      <c r="I1" s="2" t="s">
        <v>52</v>
      </c>
      <c r="J1" s="2" t="s">
        <v>61</v>
      </c>
      <c r="K1" s="2" t="s">
        <v>2</v>
      </c>
      <c r="L1" s="2" t="s">
        <v>62</v>
      </c>
      <c r="M1" s="2" t="s">
        <v>63</v>
      </c>
      <c r="N1" s="2" t="s">
        <v>53</v>
      </c>
      <c r="O1" s="2" t="s">
        <v>59</v>
      </c>
      <c r="P1" s="2" t="s">
        <v>60</v>
      </c>
      <c r="Q1" s="2" t="s">
        <v>64</v>
      </c>
      <c r="R1" s="2" t="s">
        <v>105</v>
      </c>
    </row>
    <row r="2" spans="1:18" x14ac:dyDescent="0.25">
      <c r="A2" s="129"/>
      <c r="B2" s="129"/>
      <c r="C2" s="129"/>
      <c r="D2" s="129"/>
      <c r="E2" s="129"/>
      <c r="F2" s="129"/>
      <c r="I2" s="14">
        <f>B6</f>
        <v>0</v>
      </c>
      <c r="J2" s="15" t="e">
        <f>N4</f>
        <v>#N/A</v>
      </c>
      <c r="K2" s="23">
        <f>B8</f>
        <v>0</v>
      </c>
      <c r="L2" s="24">
        <f>B10</f>
        <v>0</v>
      </c>
      <c r="M2" s="8">
        <v>0</v>
      </c>
      <c r="N2" s="9">
        <f>B12</f>
        <v>0</v>
      </c>
      <c r="O2" s="9">
        <f>E6</f>
        <v>0</v>
      </c>
      <c r="P2" s="25">
        <f>E8</f>
        <v>0</v>
      </c>
      <c r="Q2" s="9">
        <f>E10</f>
        <v>0</v>
      </c>
      <c r="R2" s="9"/>
    </row>
    <row r="3" spans="1:18" x14ac:dyDescent="0.25">
      <c r="A3" s="3"/>
      <c r="B3" s="3"/>
      <c r="C3" s="3"/>
      <c r="D3" s="3"/>
      <c r="E3" s="3"/>
      <c r="F3" s="3"/>
      <c r="I3" s="11"/>
      <c r="J3" s="10"/>
      <c r="L3" s="12"/>
      <c r="P3" s="13"/>
    </row>
    <row r="4" spans="1:18" ht="18.75" x14ac:dyDescent="0.3">
      <c r="A4" s="4" t="s">
        <v>107</v>
      </c>
      <c r="B4" s="5"/>
      <c r="C4" s="5"/>
      <c r="D4" s="4"/>
      <c r="E4" s="5"/>
      <c r="F4" s="5"/>
      <c r="I4" s="11"/>
      <c r="J4" s="10"/>
      <c r="N4" s="26" t="e">
        <f>VLOOKUP(K2,CUENTAS!B:C,2,0)</f>
        <v>#N/A</v>
      </c>
      <c r="P4" s="13"/>
    </row>
    <row r="5" spans="1:18" ht="19.5" thickBot="1" x14ac:dyDescent="0.35">
      <c r="A5" s="4"/>
      <c r="B5" s="5"/>
      <c r="C5" s="5"/>
      <c r="D5" s="4"/>
      <c r="E5" s="5"/>
      <c r="F5" s="5"/>
      <c r="I5" s="11"/>
      <c r="J5" s="10"/>
      <c r="L5" s="12"/>
      <c r="P5" s="13"/>
    </row>
    <row r="6" spans="1:18" ht="18" customHeight="1" thickBot="1" x14ac:dyDescent="0.3">
      <c r="A6" s="6" t="s">
        <v>108</v>
      </c>
      <c r="B6" s="18"/>
      <c r="C6" s="5"/>
      <c r="D6" s="6" t="s">
        <v>93</v>
      </c>
      <c r="E6" s="7"/>
      <c r="F6" s="5"/>
      <c r="I6" s="11"/>
      <c r="J6" s="10"/>
      <c r="L6" s="12"/>
      <c r="P6" s="13"/>
    </row>
    <row r="7" spans="1:18" ht="9.75" customHeight="1" thickBot="1" x14ac:dyDescent="0.3">
      <c r="A7" s="5"/>
      <c r="B7" s="5"/>
      <c r="C7" s="5"/>
      <c r="D7" s="5"/>
      <c r="E7" s="5"/>
      <c r="F7" s="5"/>
      <c r="I7" s="11"/>
      <c r="J7" s="10"/>
      <c r="L7" s="12"/>
      <c r="P7" s="13"/>
    </row>
    <row r="8" spans="1:18" ht="17.25" customHeight="1" thickBot="1" x14ac:dyDescent="0.3">
      <c r="A8" s="6" t="s">
        <v>2</v>
      </c>
      <c r="B8" s="19"/>
      <c r="C8" s="5"/>
      <c r="D8" s="6" t="s">
        <v>94</v>
      </c>
      <c r="E8" s="22"/>
      <c r="F8" s="5"/>
      <c r="I8" s="11"/>
      <c r="J8" s="10"/>
      <c r="L8" s="12"/>
      <c r="P8" s="13"/>
    </row>
    <row r="9" spans="1:18" ht="9.75" customHeight="1" thickBot="1" x14ac:dyDescent="0.3">
      <c r="A9" s="17" t="e">
        <f>MONTH(#REF!)</f>
        <v>#REF!</v>
      </c>
      <c r="B9" s="17"/>
      <c r="C9" s="5"/>
      <c r="D9" s="5"/>
      <c r="E9" s="5"/>
      <c r="F9" s="5"/>
    </row>
    <row r="10" spans="1:18" ht="15.75" thickBot="1" x14ac:dyDescent="0.3">
      <c r="A10" s="6" t="s">
        <v>92</v>
      </c>
      <c r="B10" s="20"/>
      <c r="C10" s="5"/>
      <c r="D10" s="6" t="s">
        <v>64</v>
      </c>
      <c r="E10" s="7"/>
      <c r="F10" s="5"/>
    </row>
    <row r="11" spans="1:18" ht="9.75" customHeight="1" thickBot="1" x14ac:dyDescent="0.3">
      <c r="A11" s="5"/>
      <c r="B11" s="5"/>
      <c r="C11" s="5"/>
      <c r="D11" s="5"/>
      <c r="E11" s="5"/>
      <c r="F11" s="5"/>
    </row>
    <row r="12" spans="1:18" ht="15.75" thickBot="1" x14ac:dyDescent="0.3">
      <c r="A12" s="6" t="s">
        <v>53</v>
      </c>
      <c r="B12" s="21"/>
      <c r="C12" s="5"/>
      <c r="D12" s="5"/>
      <c r="E12" s="5"/>
      <c r="F12" s="5"/>
    </row>
    <row r="13" spans="1:18" ht="9.75" customHeight="1" x14ac:dyDescent="0.25">
      <c r="A13" s="5"/>
      <c r="B13" s="5"/>
      <c r="C13" s="5"/>
      <c r="D13" s="5"/>
      <c r="E13" s="5"/>
      <c r="F13" s="5"/>
    </row>
    <row r="14" spans="1:18" x14ac:dyDescent="0.25">
      <c r="A14" s="5"/>
      <c r="B14" s="17" t="e">
        <f>VLOOKUP(#REF!,CUENTAS!E2:F5,2,0)</f>
        <v>#REF!</v>
      </c>
      <c r="C14" s="5"/>
      <c r="D14" s="5"/>
      <c r="E14" s="5"/>
      <c r="F14" s="5"/>
    </row>
    <row r="15" spans="1:18" ht="9.75" customHeight="1" x14ac:dyDescent="0.25">
      <c r="A15" s="5"/>
      <c r="B15" s="5"/>
      <c r="C15" s="5"/>
      <c r="D15" s="5"/>
      <c r="E15" s="5"/>
      <c r="F15" s="5"/>
    </row>
    <row r="16" spans="1:18" x14ac:dyDescent="0.25">
      <c r="A16" s="5"/>
      <c r="B16" s="5"/>
      <c r="C16" s="5"/>
      <c r="D16" s="6"/>
      <c r="E16" s="5"/>
      <c r="F16" s="5"/>
    </row>
    <row r="17" spans="1:6" ht="9.75" customHeight="1" x14ac:dyDescent="0.25">
      <c r="A17" s="5"/>
      <c r="B17" s="5"/>
      <c r="C17" s="5"/>
      <c r="D17" s="5"/>
      <c r="E17" s="5"/>
      <c r="F17" s="5"/>
    </row>
    <row r="18" spans="1:6" x14ac:dyDescent="0.25">
      <c r="A18" s="5"/>
      <c r="B18" s="5"/>
      <c r="C18" s="5"/>
      <c r="D18" s="6"/>
      <c r="E18" s="5"/>
      <c r="F18" s="5"/>
    </row>
    <row r="19" spans="1:6" x14ac:dyDescent="0.25">
      <c r="A19" s="5"/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ht="36" customHeight="1" x14ac:dyDescent="0.25">
      <c r="A22" s="5"/>
      <c r="B22" s="5"/>
      <c r="C22" s="5"/>
      <c r="D22" s="5"/>
      <c r="E22" s="5"/>
      <c r="F22" s="5"/>
    </row>
  </sheetData>
  <sheetProtection algorithmName="SHA-512" hashValue="P1qNdoaRj7JZlCs1QRfa+VV+Wf0AgDmXGAe/Dju8Oz36EnvNQdP347TDiuCPfyKZk3bTIzloWpQtbf7m5RZ2uw==" saltValue="1/uqhBQ8Kj6/98ivUqjDZw==" spinCount="100000" sheet="1" selectLockedCells="1"/>
  <mergeCells count="2">
    <mergeCell ref="A1:F1"/>
    <mergeCell ref="A2:F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G_ENTRADA">
                <anchor moveWithCells="1" sizeWithCells="1">
                  <from>
                    <xdr:col>0</xdr:col>
                    <xdr:colOff>1047750</xdr:colOff>
                    <xdr:row>17</xdr:row>
                    <xdr:rowOff>190500</xdr:rowOff>
                  </from>
                  <to>
                    <xdr:col>1</xdr:col>
                    <xdr:colOff>1790700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A7A3AA7-757C-43C7-9331-5D0EB1F59625}">
          <x14:formula1>
            <xm:f>CUENTAS!$O$1:$O$5</xm:f>
          </x14:formula1>
          <xm:sqref>E6</xm:sqref>
        </x14:dataValidation>
        <x14:dataValidation type="list" allowBlank="1" showInputMessage="1" showErrorMessage="1" xr:uid="{5FC1A1E4-C2EA-4FFE-8594-132B534DF3CD}">
          <x14:formula1>
            <xm:f>CUENTAS!$B$4:$B$10</xm:f>
          </x14:formula1>
          <xm:sqref>B8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19FC9-FF2D-4700-B170-DAD7C98F14EA}">
  <sheetPr codeName="Hoja2"/>
  <dimension ref="A1:J129"/>
  <sheetViews>
    <sheetView zoomScale="118" zoomScaleNormal="118" workbookViewId="0">
      <selection activeCell="A2" sqref="A2"/>
    </sheetView>
  </sheetViews>
  <sheetFormatPr baseColWidth="10" defaultColWidth="0" defaultRowHeight="15" x14ac:dyDescent="0.25"/>
  <cols>
    <col min="1" max="1" width="9.28515625" style="59" bestFit="1" customWidth="1"/>
    <col min="2" max="2" width="9.140625" style="33" bestFit="1" customWidth="1"/>
    <col min="3" max="3" width="28.42578125" style="60" bestFit="1" customWidth="1"/>
    <col min="4" max="5" width="11" style="61" customWidth="1"/>
    <col min="6" max="6" width="35.28515625" style="60" bestFit="1" customWidth="1"/>
    <col min="7" max="7" width="17.28515625" style="60" bestFit="1" customWidth="1"/>
    <col min="8" max="8" width="8.85546875" style="33" bestFit="1" customWidth="1"/>
    <col min="9" max="9" width="16.140625" style="60" customWidth="1"/>
    <col min="10" max="10" width="12.5703125" style="41" customWidth="1"/>
    <col min="11" max="16384" width="11.42578125" hidden="1"/>
  </cols>
  <sheetData>
    <row r="1" spans="1:10" ht="62.25" customHeight="1" x14ac:dyDescent="0.25">
      <c r="A1" s="131" t="s">
        <v>122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x14ac:dyDescent="0.25">
      <c r="A2" s="34" t="s">
        <v>52</v>
      </c>
      <c r="B2" s="35" t="s">
        <v>61</v>
      </c>
      <c r="C2" s="35" t="s">
        <v>2</v>
      </c>
      <c r="D2" s="36" t="s">
        <v>62</v>
      </c>
      <c r="E2" s="36" t="s">
        <v>63</v>
      </c>
      <c r="F2" s="35" t="s">
        <v>53</v>
      </c>
      <c r="G2" s="35" t="s">
        <v>59</v>
      </c>
      <c r="H2" s="35" t="s">
        <v>128</v>
      </c>
      <c r="I2" s="37" t="s">
        <v>64</v>
      </c>
      <c r="J2" s="38" t="s">
        <v>158</v>
      </c>
    </row>
    <row r="3" spans="1:10" s="68" customFormat="1" ht="2.25" hidden="1" customHeight="1" x14ac:dyDescent="0.25">
      <c r="A3" s="64">
        <v>1</v>
      </c>
      <c r="B3" s="65">
        <v>0</v>
      </c>
      <c r="C3" s="65">
        <v>0</v>
      </c>
      <c r="D3" s="66">
        <v>0</v>
      </c>
      <c r="E3" s="66">
        <v>0</v>
      </c>
      <c r="F3" s="65">
        <v>0</v>
      </c>
      <c r="G3" s="65">
        <v>0</v>
      </c>
      <c r="H3" s="65">
        <v>0</v>
      </c>
      <c r="I3" s="67">
        <v>0</v>
      </c>
      <c r="J3" s="65">
        <v>0</v>
      </c>
    </row>
    <row r="4" spans="1:10" x14ac:dyDescent="0.25">
      <c r="A4" s="62"/>
      <c r="B4" s="41"/>
      <c r="C4" s="41"/>
      <c r="D4" s="63"/>
      <c r="E4" s="63"/>
      <c r="F4" s="41"/>
      <c r="G4" s="41"/>
      <c r="H4" s="41"/>
      <c r="I4" s="43"/>
    </row>
    <row r="5" spans="1:10" x14ac:dyDescent="0.25">
      <c r="A5" s="62"/>
      <c r="B5" s="41"/>
      <c r="C5" s="41"/>
      <c r="D5" s="63"/>
      <c r="E5" s="63"/>
      <c r="F5" s="41"/>
      <c r="G5" s="41"/>
      <c r="H5" s="41"/>
      <c r="I5" s="43"/>
    </row>
    <row r="6" spans="1:10" x14ac:dyDescent="0.25">
      <c r="A6" s="62"/>
      <c r="B6" s="41"/>
      <c r="C6" s="41"/>
      <c r="D6" s="63"/>
      <c r="E6" s="63"/>
      <c r="F6" s="41"/>
      <c r="G6" s="41"/>
      <c r="H6" s="41"/>
      <c r="I6" s="43"/>
    </row>
    <row r="7" spans="1:10" x14ac:dyDescent="0.25">
      <c r="A7" s="62"/>
      <c r="B7" s="41"/>
      <c r="C7" s="41"/>
      <c r="D7" s="63"/>
      <c r="E7" s="63"/>
      <c r="F7" s="41"/>
      <c r="G7" s="41"/>
      <c r="H7" s="41"/>
      <c r="I7" s="43"/>
    </row>
    <row r="8" spans="1:10" x14ac:dyDescent="0.25">
      <c r="A8" s="62"/>
      <c r="B8" s="41"/>
      <c r="C8" s="41"/>
      <c r="D8" s="63"/>
      <c r="E8" s="63"/>
      <c r="F8" s="41"/>
      <c r="G8" s="41"/>
      <c r="H8" s="41"/>
      <c r="I8" s="43"/>
    </row>
    <row r="9" spans="1:10" x14ac:dyDescent="0.25">
      <c r="A9" s="62"/>
      <c r="B9" s="41"/>
      <c r="C9" s="41"/>
      <c r="D9" s="63"/>
      <c r="E9" s="63"/>
      <c r="F9" s="41"/>
      <c r="G9" s="41"/>
      <c r="H9" s="41"/>
      <c r="I9" s="43"/>
    </row>
    <row r="10" spans="1:10" x14ac:dyDescent="0.25">
      <c r="A10" s="62"/>
      <c r="B10" s="41"/>
      <c r="C10" s="41"/>
      <c r="D10" s="63"/>
      <c r="E10" s="63"/>
      <c r="F10" s="41"/>
      <c r="G10" s="41"/>
      <c r="H10" s="41"/>
      <c r="I10" s="43"/>
    </row>
    <row r="11" spans="1:10" x14ac:dyDescent="0.25">
      <c r="A11" s="62"/>
      <c r="B11" s="41"/>
      <c r="C11" s="41"/>
      <c r="D11" s="63"/>
      <c r="E11" s="63"/>
      <c r="F11" s="41"/>
      <c r="G11" s="41"/>
      <c r="H11" s="41"/>
      <c r="I11" s="43"/>
    </row>
    <row r="12" spans="1:10" x14ac:dyDescent="0.25">
      <c r="A12" s="62"/>
      <c r="B12" s="41"/>
      <c r="C12" s="41"/>
      <c r="D12" s="63"/>
      <c r="E12" s="63"/>
      <c r="F12" s="41"/>
      <c r="G12" s="41"/>
      <c r="H12" s="41"/>
      <c r="I12" s="43"/>
    </row>
    <row r="13" spans="1:10" x14ac:dyDescent="0.25">
      <c r="A13" s="62"/>
      <c r="B13" s="41"/>
      <c r="C13" s="41"/>
      <c r="D13" s="63"/>
      <c r="E13" s="63"/>
      <c r="F13" s="41"/>
      <c r="G13" s="41"/>
      <c r="H13" s="41"/>
      <c r="I13" s="43"/>
    </row>
    <row r="14" spans="1:10" x14ac:dyDescent="0.25">
      <c r="A14" s="62"/>
      <c r="B14" s="41"/>
      <c r="C14" s="41"/>
      <c r="D14" s="63"/>
      <c r="E14" s="63"/>
      <c r="F14" s="41"/>
      <c r="G14" s="41"/>
      <c r="H14" s="41"/>
      <c r="I14" s="43"/>
    </row>
    <row r="15" spans="1:10" x14ac:dyDescent="0.25">
      <c r="A15" s="62"/>
      <c r="B15" s="41"/>
      <c r="C15" s="41"/>
      <c r="D15" s="63"/>
      <c r="E15" s="63"/>
      <c r="F15" s="41"/>
      <c r="G15" s="41"/>
      <c r="H15" s="41"/>
      <c r="I15" s="43"/>
    </row>
    <row r="16" spans="1:10" x14ac:dyDescent="0.25">
      <c r="A16" s="62"/>
      <c r="B16" s="41"/>
      <c r="C16" s="41"/>
      <c r="D16" s="63"/>
      <c r="E16" s="63"/>
      <c r="F16" s="41"/>
      <c r="G16" s="41"/>
      <c r="H16" s="41"/>
      <c r="I16" s="43"/>
    </row>
    <row r="17" spans="1:9" x14ac:dyDescent="0.25">
      <c r="A17" s="62"/>
      <c r="B17" s="41"/>
      <c r="C17" s="41"/>
      <c r="D17" s="63"/>
      <c r="E17" s="63"/>
      <c r="F17" s="41"/>
      <c r="G17" s="41"/>
      <c r="H17" s="41"/>
      <c r="I17" s="43"/>
    </row>
    <row r="18" spans="1:9" x14ac:dyDescent="0.25">
      <c r="A18" s="62"/>
      <c r="B18" s="41"/>
      <c r="C18" s="41"/>
      <c r="D18" s="63"/>
      <c r="E18" s="63"/>
      <c r="F18" s="41"/>
      <c r="G18" s="41"/>
      <c r="H18" s="41"/>
      <c r="I18" s="43"/>
    </row>
    <row r="19" spans="1:9" x14ac:dyDescent="0.25">
      <c r="A19" s="62"/>
      <c r="B19" s="41"/>
      <c r="C19" s="41"/>
      <c r="D19" s="63"/>
      <c r="E19" s="63"/>
      <c r="F19" s="41"/>
      <c r="G19" s="41"/>
      <c r="H19" s="41"/>
      <c r="I19" s="43"/>
    </row>
    <row r="20" spans="1:9" x14ac:dyDescent="0.25">
      <c r="A20" s="62"/>
      <c r="B20" s="41"/>
      <c r="C20" s="41"/>
      <c r="D20" s="63"/>
      <c r="E20" s="63"/>
      <c r="F20" s="41"/>
      <c r="G20" s="41"/>
      <c r="H20" s="41"/>
      <c r="I20" s="43"/>
    </row>
    <row r="21" spans="1:9" x14ac:dyDescent="0.25">
      <c r="A21" s="62"/>
      <c r="B21" s="41"/>
      <c r="C21" s="41"/>
      <c r="D21" s="63"/>
      <c r="E21" s="63"/>
      <c r="F21" s="41"/>
      <c r="G21" s="41"/>
      <c r="H21" s="41"/>
      <c r="I21" s="43"/>
    </row>
    <row r="22" spans="1:9" x14ac:dyDescent="0.25">
      <c r="A22" s="62"/>
      <c r="B22" s="41"/>
      <c r="C22" s="41"/>
      <c r="D22" s="63"/>
      <c r="E22" s="63"/>
      <c r="F22" s="41"/>
      <c r="G22" s="41"/>
      <c r="H22" s="41"/>
      <c r="I22" s="43"/>
    </row>
    <row r="23" spans="1:9" x14ac:dyDescent="0.25">
      <c r="A23" s="62"/>
      <c r="B23" s="41"/>
      <c r="C23" s="41"/>
      <c r="D23" s="63"/>
      <c r="E23" s="63"/>
      <c r="F23" s="41"/>
      <c r="G23" s="41"/>
      <c r="H23" s="41"/>
      <c r="I23" s="43"/>
    </row>
    <row r="24" spans="1:9" x14ac:dyDescent="0.25">
      <c r="A24" s="62"/>
      <c r="B24" s="41"/>
      <c r="C24" s="41"/>
      <c r="D24" s="63"/>
      <c r="E24" s="63"/>
      <c r="F24" s="41"/>
      <c r="G24" s="41"/>
      <c r="H24" s="41"/>
      <c r="I24" s="43"/>
    </row>
    <row r="25" spans="1:9" x14ac:dyDescent="0.25">
      <c r="A25" s="62"/>
      <c r="B25" s="41"/>
      <c r="C25" s="41"/>
      <c r="D25" s="63"/>
      <c r="E25" s="63"/>
      <c r="F25" s="41"/>
      <c r="G25" s="41"/>
      <c r="H25" s="41"/>
      <c r="I25" s="43"/>
    </row>
    <row r="26" spans="1:9" x14ac:dyDescent="0.25">
      <c r="A26" s="62"/>
      <c r="B26" s="41"/>
      <c r="C26" s="41"/>
      <c r="D26" s="63"/>
      <c r="E26" s="63"/>
      <c r="F26" s="41"/>
      <c r="G26" s="41"/>
      <c r="H26" s="41"/>
      <c r="I26" s="43"/>
    </row>
    <row r="27" spans="1:9" x14ac:dyDescent="0.25">
      <c r="A27" s="62"/>
      <c r="B27" s="41"/>
      <c r="C27" s="41"/>
      <c r="D27" s="63"/>
      <c r="E27" s="63"/>
      <c r="F27" s="41"/>
      <c r="G27" s="41"/>
      <c r="H27" s="41"/>
      <c r="I27" s="43"/>
    </row>
    <row r="28" spans="1:9" x14ac:dyDescent="0.25">
      <c r="A28" s="62"/>
      <c r="B28" s="41"/>
      <c r="C28" s="41"/>
      <c r="D28" s="63"/>
      <c r="E28" s="63"/>
      <c r="F28" s="41"/>
      <c r="G28" s="41"/>
      <c r="H28" s="41"/>
      <c r="I28" s="43"/>
    </row>
    <row r="29" spans="1:9" x14ac:dyDescent="0.25">
      <c r="A29" s="62"/>
      <c r="B29" s="41"/>
      <c r="C29" s="41"/>
      <c r="D29" s="63"/>
      <c r="E29" s="63"/>
      <c r="F29" s="41"/>
      <c r="G29" s="41"/>
      <c r="H29" s="41"/>
      <c r="I29" s="43"/>
    </row>
    <row r="30" spans="1:9" x14ac:dyDescent="0.25">
      <c r="A30" s="62"/>
      <c r="B30" s="41"/>
      <c r="C30" s="41"/>
      <c r="D30" s="63"/>
      <c r="E30" s="63"/>
      <c r="F30" s="41"/>
      <c r="G30" s="41"/>
      <c r="H30" s="41"/>
      <c r="I30" s="43"/>
    </row>
    <row r="31" spans="1:9" x14ac:dyDescent="0.25">
      <c r="A31" s="62"/>
      <c r="B31" s="41"/>
      <c r="C31" s="41"/>
      <c r="D31" s="63"/>
      <c r="E31" s="63"/>
      <c r="F31" s="41"/>
      <c r="G31" s="41"/>
      <c r="H31" s="41"/>
      <c r="I31" s="43"/>
    </row>
    <row r="32" spans="1:9" x14ac:dyDescent="0.25">
      <c r="A32" s="62"/>
      <c r="B32" s="41"/>
      <c r="C32" s="41"/>
      <c r="D32" s="63"/>
      <c r="E32" s="63"/>
      <c r="F32" s="41"/>
      <c r="G32" s="41"/>
      <c r="H32" s="41"/>
      <c r="I32" s="43"/>
    </row>
    <row r="33" spans="1:9" x14ac:dyDescent="0.25">
      <c r="A33" s="62"/>
      <c r="B33" s="41"/>
      <c r="C33" s="41"/>
      <c r="D33" s="63"/>
      <c r="E33" s="63"/>
      <c r="F33" s="41"/>
      <c r="G33" s="41"/>
      <c r="H33" s="41"/>
      <c r="I33" s="43"/>
    </row>
    <row r="34" spans="1:9" x14ac:dyDescent="0.25">
      <c r="A34" s="62"/>
      <c r="B34" s="41"/>
      <c r="C34" s="41"/>
      <c r="D34" s="63"/>
      <c r="E34" s="63"/>
      <c r="F34" s="41"/>
      <c r="G34" s="41"/>
      <c r="H34" s="41"/>
      <c r="I34" s="43"/>
    </row>
    <row r="35" spans="1:9" x14ac:dyDescent="0.25">
      <c r="A35" s="62"/>
      <c r="B35" s="41"/>
      <c r="C35" s="41"/>
      <c r="D35" s="63"/>
      <c r="E35" s="63"/>
      <c r="F35" s="41"/>
      <c r="G35" s="41"/>
      <c r="H35" s="41"/>
      <c r="I35" s="43"/>
    </row>
    <row r="36" spans="1:9" x14ac:dyDescent="0.25">
      <c r="A36" s="62"/>
      <c r="B36" s="41"/>
      <c r="C36" s="41"/>
      <c r="D36" s="63"/>
      <c r="E36" s="63"/>
      <c r="F36" s="41"/>
      <c r="G36" s="41"/>
      <c r="H36" s="41"/>
      <c r="I36" s="43"/>
    </row>
    <row r="37" spans="1:9" x14ac:dyDescent="0.25">
      <c r="A37" s="62"/>
      <c r="B37" s="41"/>
      <c r="C37" s="41"/>
      <c r="D37" s="63"/>
      <c r="E37" s="63"/>
      <c r="F37" s="41"/>
      <c r="G37" s="41"/>
      <c r="H37" s="41"/>
      <c r="I37" s="43"/>
    </row>
    <row r="38" spans="1:9" x14ac:dyDescent="0.25">
      <c r="A38" s="62"/>
      <c r="B38" s="41"/>
      <c r="C38" s="41"/>
      <c r="D38" s="63"/>
      <c r="E38" s="63"/>
      <c r="F38" s="41"/>
      <c r="G38" s="41"/>
      <c r="H38" s="41"/>
      <c r="I38" s="43"/>
    </row>
    <row r="39" spans="1:9" x14ac:dyDescent="0.25">
      <c r="A39" s="62"/>
      <c r="B39" s="41"/>
      <c r="C39" s="41"/>
      <c r="D39" s="63"/>
      <c r="E39" s="63"/>
      <c r="F39" s="41"/>
      <c r="G39" s="41"/>
      <c r="H39" s="41"/>
      <c r="I39" s="43"/>
    </row>
    <row r="40" spans="1:9" x14ac:dyDescent="0.25">
      <c r="A40" s="62"/>
      <c r="B40" s="41"/>
      <c r="C40" s="41"/>
      <c r="D40" s="63"/>
      <c r="E40" s="63"/>
      <c r="F40" s="41"/>
      <c r="G40" s="41"/>
      <c r="H40" s="41"/>
      <c r="I40" s="43"/>
    </row>
    <row r="41" spans="1:9" x14ac:dyDescent="0.25">
      <c r="A41" s="62"/>
      <c r="B41" s="41"/>
      <c r="C41" s="41"/>
      <c r="D41" s="63"/>
      <c r="E41" s="63"/>
      <c r="F41" s="41"/>
      <c r="G41" s="41"/>
      <c r="H41" s="41"/>
      <c r="I41" s="43"/>
    </row>
    <row r="42" spans="1:9" x14ac:dyDescent="0.25">
      <c r="A42" s="62"/>
      <c r="B42" s="41"/>
      <c r="C42" s="41"/>
      <c r="D42" s="63"/>
      <c r="E42" s="63"/>
      <c r="F42" s="41"/>
      <c r="G42" s="41"/>
      <c r="H42" s="41"/>
      <c r="I42" s="43"/>
    </row>
    <row r="43" spans="1:9" x14ac:dyDescent="0.25">
      <c r="A43" s="62"/>
      <c r="B43" s="41"/>
      <c r="C43" s="41"/>
      <c r="D43" s="63"/>
      <c r="E43" s="63"/>
      <c r="F43" s="41"/>
      <c r="G43" s="41"/>
      <c r="H43" s="41"/>
      <c r="I43" s="43"/>
    </row>
    <row r="44" spans="1:9" x14ac:dyDescent="0.25">
      <c r="A44" s="62"/>
      <c r="B44" s="41"/>
      <c r="C44" s="41"/>
      <c r="D44" s="63"/>
      <c r="E44" s="63"/>
      <c r="F44" s="41"/>
      <c r="G44" s="41"/>
      <c r="H44" s="41"/>
      <c r="I44" s="43"/>
    </row>
    <row r="45" spans="1:9" x14ac:dyDescent="0.25">
      <c r="A45" s="62"/>
      <c r="B45" s="41"/>
      <c r="C45" s="41"/>
      <c r="D45" s="63"/>
      <c r="E45" s="63"/>
      <c r="F45" s="41"/>
      <c r="G45" s="41"/>
      <c r="H45" s="41"/>
      <c r="I45" s="43"/>
    </row>
    <row r="46" spans="1:9" x14ac:dyDescent="0.25">
      <c r="A46" s="62"/>
      <c r="B46" s="41"/>
      <c r="C46" s="41"/>
      <c r="D46" s="63"/>
      <c r="E46" s="63"/>
      <c r="F46" s="41"/>
      <c r="G46" s="41"/>
      <c r="H46" s="41"/>
      <c r="I46" s="43"/>
    </row>
    <row r="47" spans="1:9" x14ac:dyDescent="0.25">
      <c r="A47" s="62"/>
      <c r="B47" s="41"/>
      <c r="C47" s="41"/>
      <c r="D47" s="63"/>
      <c r="E47" s="63"/>
      <c r="F47" s="41"/>
      <c r="G47" s="41"/>
      <c r="H47" s="41"/>
      <c r="I47" s="43"/>
    </row>
    <row r="48" spans="1:9" x14ac:dyDescent="0.25">
      <c r="A48" s="62"/>
      <c r="B48" s="41"/>
      <c r="C48" s="41"/>
      <c r="D48" s="63"/>
      <c r="E48" s="63"/>
      <c r="F48" s="41"/>
      <c r="G48" s="41"/>
      <c r="H48" s="41"/>
      <c r="I48" s="43"/>
    </row>
    <row r="49" spans="1:9" x14ac:dyDescent="0.25">
      <c r="A49" s="62"/>
      <c r="B49" s="41"/>
      <c r="C49" s="41"/>
      <c r="D49" s="63"/>
      <c r="E49" s="63"/>
      <c r="F49" s="41"/>
      <c r="G49" s="41"/>
      <c r="H49" s="41"/>
      <c r="I49" s="43"/>
    </row>
    <row r="50" spans="1:9" x14ac:dyDescent="0.25">
      <c r="A50" s="62"/>
      <c r="B50" s="41"/>
      <c r="C50" s="41"/>
      <c r="D50" s="63"/>
      <c r="E50" s="63"/>
      <c r="F50" s="41"/>
      <c r="G50" s="41"/>
      <c r="H50" s="41"/>
      <c r="I50" s="43"/>
    </row>
    <row r="51" spans="1:9" x14ac:dyDescent="0.25">
      <c r="A51" s="62"/>
      <c r="B51" s="41"/>
      <c r="C51" s="41"/>
      <c r="D51" s="63"/>
      <c r="E51" s="63"/>
      <c r="F51" s="41"/>
      <c r="G51" s="41"/>
      <c r="H51" s="41"/>
      <c r="I51" s="43"/>
    </row>
    <row r="52" spans="1:9" x14ac:dyDescent="0.25">
      <c r="A52" s="62"/>
      <c r="B52" s="41"/>
      <c r="C52" s="41"/>
      <c r="D52" s="63"/>
      <c r="E52" s="63"/>
      <c r="F52" s="41"/>
      <c r="G52" s="41"/>
      <c r="H52" s="41"/>
      <c r="I52" s="43"/>
    </row>
    <row r="53" spans="1:9" x14ac:dyDescent="0.25">
      <c r="A53" s="62"/>
      <c r="B53" s="41"/>
      <c r="C53" s="41"/>
      <c r="D53" s="63"/>
      <c r="E53" s="63"/>
      <c r="F53" s="41"/>
      <c r="G53" s="41"/>
      <c r="H53" s="41"/>
      <c r="I53" s="43"/>
    </row>
    <row r="54" spans="1:9" x14ac:dyDescent="0.25">
      <c r="A54" s="62"/>
      <c r="B54" s="41"/>
      <c r="C54" s="41"/>
      <c r="D54" s="63"/>
      <c r="E54" s="63"/>
      <c r="F54" s="41"/>
      <c r="G54" s="41"/>
      <c r="H54" s="41"/>
      <c r="I54" s="43"/>
    </row>
    <row r="55" spans="1:9" x14ac:dyDescent="0.25">
      <c r="A55" s="62"/>
      <c r="B55" s="41"/>
      <c r="C55" s="41"/>
      <c r="D55" s="63"/>
      <c r="E55" s="63"/>
      <c r="F55" s="41"/>
      <c r="G55" s="41"/>
      <c r="H55" s="41"/>
      <c r="I55" s="43"/>
    </row>
    <row r="56" spans="1:9" x14ac:dyDescent="0.25">
      <c r="A56" s="62"/>
      <c r="B56" s="41"/>
      <c r="C56" s="41"/>
      <c r="D56" s="63"/>
      <c r="E56" s="63"/>
      <c r="F56" s="41"/>
      <c r="G56" s="41"/>
      <c r="H56" s="41"/>
      <c r="I56" s="43"/>
    </row>
    <row r="57" spans="1:9" x14ac:dyDescent="0.25">
      <c r="A57" s="62"/>
      <c r="B57" s="41"/>
      <c r="C57" s="41"/>
      <c r="D57" s="63"/>
      <c r="E57" s="63"/>
      <c r="F57" s="41"/>
      <c r="G57" s="41"/>
      <c r="H57" s="41"/>
      <c r="I57" s="43"/>
    </row>
    <row r="58" spans="1:9" x14ac:dyDescent="0.25">
      <c r="A58" s="39"/>
      <c r="B58" s="40"/>
      <c r="C58" s="41"/>
      <c r="D58" s="42"/>
      <c r="E58" s="42"/>
      <c r="F58" s="41"/>
      <c r="G58" s="41"/>
      <c r="H58" s="40"/>
      <c r="I58" s="43"/>
    </row>
    <row r="59" spans="1:9" x14ac:dyDescent="0.25">
      <c r="A59" s="39"/>
      <c r="B59" s="40"/>
      <c r="C59" s="41"/>
      <c r="D59" s="42"/>
      <c r="E59" s="42"/>
      <c r="F59" s="41"/>
      <c r="G59" s="41"/>
      <c r="H59" s="40"/>
      <c r="I59" s="43"/>
    </row>
    <row r="60" spans="1:9" x14ac:dyDescent="0.25">
      <c r="A60" s="39"/>
      <c r="B60" s="40"/>
      <c r="C60" s="41"/>
      <c r="D60" s="42"/>
      <c r="E60" s="42"/>
      <c r="F60" s="41"/>
      <c r="G60" s="41"/>
      <c r="H60" s="40"/>
      <c r="I60" s="43"/>
    </row>
    <row r="61" spans="1:9" x14ac:dyDescent="0.25">
      <c r="A61" s="39"/>
      <c r="B61" s="40"/>
      <c r="C61" s="41"/>
      <c r="D61" s="42"/>
      <c r="E61" s="42"/>
      <c r="F61" s="41"/>
      <c r="G61" s="41"/>
      <c r="H61" s="40"/>
      <c r="I61" s="43"/>
    </row>
    <row r="62" spans="1:9" x14ac:dyDescent="0.25">
      <c r="A62" s="39"/>
      <c r="B62" s="40"/>
      <c r="C62" s="41"/>
      <c r="D62" s="42"/>
      <c r="E62" s="42"/>
      <c r="F62" s="41"/>
      <c r="G62" s="41"/>
      <c r="H62" s="40"/>
      <c r="I62" s="43"/>
    </row>
    <row r="63" spans="1:9" x14ac:dyDescent="0.25">
      <c r="A63" s="39"/>
      <c r="B63" s="40"/>
      <c r="C63" s="41"/>
      <c r="D63" s="42"/>
      <c r="E63" s="42"/>
      <c r="F63" s="41"/>
      <c r="G63" s="41"/>
      <c r="H63" s="40"/>
      <c r="I63" s="43"/>
    </row>
    <row r="64" spans="1:9" x14ac:dyDescent="0.25">
      <c r="A64" s="39"/>
      <c r="B64" s="40"/>
      <c r="C64" s="41"/>
      <c r="D64" s="42"/>
      <c r="E64" s="42"/>
      <c r="F64" s="41"/>
      <c r="G64" s="41"/>
      <c r="H64" s="40"/>
      <c r="I64" s="43"/>
    </row>
    <row r="65" spans="1:9" x14ac:dyDescent="0.25">
      <c r="A65" s="32"/>
      <c r="B65" s="40"/>
      <c r="C65" s="41"/>
      <c r="D65" s="44"/>
      <c r="E65" s="44"/>
      <c r="F65" s="41"/>
      <c r="G65" s="41"/>
      <c r="H65" s="40"/>
      <c r="I65" s="43"/>
    </row>
    <row r="66" spans="1:9" x14ac:dyDescent="0.25">
      <c r="A66" s="32"/>
      <c r="B66" s="40"/>
      <c r="C66" s="41"/>
      <c r="D66" s="44"/>
      <c r="E66" s="44"/>
      <c r="F66" s="41"/>
      <c r="G66" s="41"/>
      <c r="H66" s="40"/>
      <c r="I66" s="43"/>
    </row>
    <row r="67" spans="1:9" x14ac:dyDescent="0.25">
      <c r="A67" s="32"/>
      <c r="B67" s="40"/>
      <c r="C67" s="41"/>
      <c r="D67" s="44"/>
      <c r="E67" s="44"/>
      <c r="F67" s="41"/>
      <c r="G67" s="41"/>
      <c r="H67" s="40"/>
      <c r="I67" s="43"/>
    </row>
    <row r="68" spans="1:9" x14ac:dyDescent="0.25">
      <c r="A68" s="32"/>
      <c r="B68" s="40"/>
      <c r="C68" s="41"/>
      <c r="D68" s="44"/>
      <c r="E68" s="44"/>
      <c r="F68" s="41"/>
      <c r="G68" s="41"/>
      <c r="H68" s="40"/>
      <c r="I68" s="43"/>
    </row>
    <row r="69" spans="1:9" x14ac:dyDescent="0.25">
      <c r="A69" s="32"/>
      <c r="B69" s="40"/>
      <c r="C69" s="41"/>
      <c r="D69" s="44"/>
      <c r="E69" s="44"/>
      <c r="F69" s="41"/>
      <c r="G69" s="41"/>
      <c r="H69" s="40"/>
      <c r="I69" s="43"/>
    </row>
    <row r="70" spans="1:9" x14ac:dyDescent="0.25">
      <c r="A70" s="32"/>
      <c r="B70" s="40"/>
      <c r="C70" s="41"/>
      <c r="D70" s="44"/>
      <c r="E70" s="44"/>
      <c r="F70" s="41"/>
      <c r="G70" s="41"/>
      <c r="H70" s="40"/>
      <c r="I70" s="43"/>
    </row>
    <row r="71" spans="1:9" x14ac:dyDescent="0.25">
      <c r="A71" s="32"/>
      <c r="B71" s="40"/>
      <c r="C71" s="41"/>
      <c r="D71" s="44"/>
      <c r="E71" s="44"/>
      <c r="F71" s="41"/>
      <c r="G71" s="41"/>
      <c r="H71" s="40"/>
      <c r="I71" s="43"/>
    </row>
    <row r="72" spans="1:9" x14ac:dyDescent="0.25">
      <c r="A72" s="39"/>
      <c r="B72" s="40"/>
      <c r="C72" s="41"/>
      <c r="D72" s="42"/>
      <c r="E72" s="42"/>
      <c r="F72" s="41"/>
      <c r="G72" s="41"/>
      <c r="H72" s="40"/>
      <c r="I72" s="43"/>
    </row>
    <row r="73" spans="1:9" x14ac:dyDescent="0.25">
      <c r="A73" s="39"/>
      <c r="B73" s="40"/>
      <c r="C73" s="41"/>
      <c r="D73" s="42"/>
      <c r="E73" s="42"/>
      <c r="F73" s="41"/>
      <c r="G73" s="41"/>
      <c r="H73" s="40"/>
      <c r="I73" s="43"/>
    </row>
    <row r="74" spans="1:9" x14ac:dyDescent="0.25">
      <c r="A74" s="39"/>
      <c r="B74" s="40"/>
      <c r="C74" s="41"/>
      <c r="D74" s="42"/>
      <c r="E74" s="42"/>
      <c r="F74" s="41"/>
      <c r="G74" s="41"/>
      <c r="H74" s="40"/>
      <c r="I74" s="43"/>
    </row>
    <row r="75" spans="1:9" x14ac:dyDescent="0.25">
      <c r="A75" s="39"/>
      <c r="B75" s="40"/>
      <c r="C75" s="41"/>
      <c r="D75" s="42"/>
      <c r="E75" s="42"/>
      <c r="F75" s="41"/>
      <c r="G75" s="41"/>
      <c r="H75" s="40"/>
      <c r="I75" s="43"/>
    </row>
    <row r="76" spans="1:9" x14ac:dyDescent="0.25">
      <c r="A76" s="32"/>
      <c r="B76" s="40"/>
      <c r="C76" s="41"/>
      <c r="D76" s="44"/>
      <c r="E76" s="44"/>
      <c r="F76" s="41"/>
      <c r="G76" s="41"/>
      <c r="H76" s="40"/>
      <c r="I76" s="43"/>
    </row>
    <row r="77" spans="1:9" x14ac:dyDescent="0.25">
      <c r="A77" s="32"/>
      <c r="B77" s="40"/>
      <c r="C77" s="41"/>
      <c r="D77" s="44"/>
      <c r="E77" s="44"/>
      <c r="F77" s="41"/>
      <c r="G77" s="41"/>
      <c r="H77" s="40"/>
      <c r="I77" s="43"/>
    </row>
    <row r="78" spans="1:9" x14ac:dyDescent="0.25">
      <c r="A78" s="32"/>
      <c r="B78" s="40"/>
      <c r="C78" s="41"/>
      <c r="D78" s="44"/>
      <c r="E78" s="44"/>
      <c r="F78" s="41"/>
      <c r="G78" s="41"/>
      <c r="H78" s="40"/>
      <c r="I78" s="43"/>
    </row>
    <row r="79" spans="1:9" x14ac:dyDescent="0.25">
      <c r="A79" s="32"/>
      <c r="B79" s="40"/>
      <c r="C79" s="41"/>
      <c r="D79" s="44"/>
      <c r="E79" s="44"/>
      <c r="F79" s="41"/>
      <c r="G79" s="41"/>
      <c r="H79" s="40"/>
      <c r="I79" s="43"/>
    </row>
    <row r="80" spans="1:9" x14ac:dyDescent="0.25">
      <c r="A80" s="32"/>
      <c r="B80" s="40"/>
      <c r="C80" s="41"/>
      <c r="D80" s="44"/>
      <c r="E80" s="44"/>
      <c r="F80" s="41"/>
      <c r="G80" s="41"/>
      <c r="H80" s="40"/>
      <c r="I80" s="43"/>
    </row>
    <row r="81" spans="1:9" x14ac:dyDescent="0.25">
      <c r="A81" s="32"/>
      <c r="B81" s="40"/>
      <c r="C81" s="41"/>
      <c r="D81" s="44"/>
      <c r="E81" s="44"/>
      <c r="F81" s="41"/>
      <c r="G81" s="41"/>
      <c r="H81" s="40"/>
      <c r="I81" s="43"/>
    </row>
    <row r="82" spans="1:9" x14ac:dyDescent="0.25">
      <c r="A82" s="32"/>
      <c r="B82" s="40"/>
      <c r="C82" s="41"/>
      <c r="D82" s="44"/>
      <c r="E82" s="44"/>
      <c r="F82" s="41"/>
      <c r="G82" s="41"/>
      <c r="H82" s="40"/>
      <c r="I82" s="43"/>
    </row>
    <row r="83" spans="1:9" x14ac:dyDescent="0.25">
      <c r="A83" s="32"/>
      <c r="B83" s="40"/>
      <c r="C83" s="41"/>
      <c r="D83" s="44"/>
      <c r="E83" s="44"/>
      <c r="F83" s="41"/>
      <c r="G83" s="41"/>
      <c r="H83" s="40"/>
      <c r="I83" s="43"/>
    </row>
    <row r="84" spans="1:9" x14ac:dyDescent="0.25">
      <c r="A84" s="32"/>
      <c r="B84" s="40"/>
      <c r="C84" s="41"/>
      <c r="D84" s="44"/>
      <c r="E84" s="44"/>
      <c r="F84" s="41"/>
      <c r="G84" s="41"/>
      <c r="H84" s="40"/>
      <c r="I84" s="43"/>
    </row>
    <row r="85" spans="1:9" x14ac:dyDescent="0.25">
      <c r="A85" s="32"/>
      <c r="B85" s="40"/>
      <c r="C85" s="41"/>
      <c r="D85" s="44"/>
      <c r="E85" s="44"/>
      <c r="F85" s="41"/>
      <c r="G85" s="41"/>
      <c r="H85" s="40"/>
      <c r="I85" s="43"/>
    </row>
    <row r="86" spans="1:9" x14ac:dyDescent="0.25">
      <c r="A86" s="32"/>
      <c r="B86" s="40"/>
      <c r="C86" s="41"/>
      <c r="D86" s="44"/>
      <c r="E86" s="44"/>
      <c r="F86" s="41"/>
      <c r="G86" s="41"/>
      <c r="H86" s="40"/>
      <c r="I86" s="43"/>
    </row>
    <row r="87" spans="1:9" x14ac:dyDescent="0.25">
      <c r="A87" s="32"/>
      <c r="B87" s="40"/>
      <c r="C87" s="41"/>
      <c r="D87" s="44"/>
      <c r="E87" s="44"/>
      <c r="F87" s="41"/>
      <c r="G87" s="41"/>
      <c r="H87" s="40"/>
      <c r="I87" s="43"/>
    </row>
    <row r="88" spans="1:9" x14ac:dyDescent="0.25">
      <c r="A88" s="32"/>
      <c r="B88" s="40"/>
      <c r="C88" s="41"/>
      <c r="D88" s="44"/>
      <c r="E88" s="44"/>
      <c r="F88" s="41"/>
      <c r="G88" s="41"/>
      <c r="H88" s="40"/>
      <c r="I88" s="43"/>
    </row>
    <row r="89" spans="1:9" x14ac:dyDescent="0.25">
      <c r="A89" s="32"/>
      <c r="B89" s="40"/>
      <c r="C89" s="41"/>
      <c r="D89" s="44"/>
      <c r="E89" s="44"/>
      <c r="F89" s="41"/>
      <c r="G89" s="41"/>
      <c r="H89" s="40"/>
      <c r="I89" s="43"/>
    </row>
    <row r="90" spans="1:9" x14ac:dyDescent="0.25">
      <c r="A90" s="39"/>
      <c r="B90" s="40"/>
      <c r="C90" s="41"/>
      <c r="D90" s="42"/>
      <c r="E90" s="42"/>
      <c r="F90" s="41"/>
      <c r="G90" s="41"/>
      <c r="H90" s="40"/>
      <c r="I90" s="43"/>
    </row>
    <row r="91" spans="1:9" x14ac:dyDescent="0.25">
      <c r="A91" s="32"/>
      <c r="B91" s="40"/>
      <c r="C91" s="41"/>
      <c r="D91" s="44"/>
      <c r="E91" s="44"/>
      <c r="F91" s="41"/>
      <c r="G91" s="41"/>
      <c r="H91" s="40"/>
      <c r="I91" s="43"/>
    </row>
    <row r="92" spans="1:9" x14ac:dyDescent="0.25">
      <c r="A92" s="32"/>
      <c r="B92" s="40"/>
      <c r="C92" s="41"/>
      <c r="D92" s="44"/>
      <c r="E92" s="44"/>
      <c r="F92" s="41"/>
      <c r="G92" s="41"/>
      <c r="H92" s="40"/>
      <c r="I92" s="43"/>
    </row>
    <row r="93" spans="1:9" x14ac:dyDescent="0.25">
      <c r="A93" s="32"/>
      <c r="B93" s="40"/>
      <c r="C93" s="41"/>
      <c r="D93" s="44"/>
      <c r="E93" s="44"/>
      <c r="F93" s="41"/>
      <c r="G93" s="41"/>
      <c r="H93" s="40"/>
      <c r="I93" s="43"/>
    </row>
    <row r="94" spans="1:9" x14ac:dyDescent="0.25">
      <c r="A94" s="32"/>
      <c r="B94" s="40"/>
      <c r="C94" s="41"/>
      <c r="D94" s="44"/>
      <c r="E94" s="44"/>
      <c r="F94" s="41"/>
      <c r="G94" s="41"/>
      <c r="H94" s="40"/>
      <c r="I94" s="43"/>
    </row>
    <row r="95" spans="1:9" x14ac:dyDescent="0.25">
      <c r="A95" s="32"/>
      <c r="B95" s="40"/>
      <c r="C95" s="41"/>
      <c r="D95" s="44"/>
      <c r="E95" s="44"/>
      <c r="F95" s="41"/>
      <c r="G95" s="41"/>
      <c r="H95" s="40"/>
      <c r="I95" s="43"/>
    </row>
    <row r="96" spans="1:9" x14ac:dyDescent="0.25">
      <c r="A96" s="32"/>
      <c r="B96" s="40"/>
      <c r="C96" s="41"/>
      <c r="D96" s="44"/>
      <c r="E96" s="44"/>
      <c r="F96" s="41"/>
      <c r="G96" s="41"/>
      <c r="H96" s="40"/>
      <c r="I96" s="43"/>
    </row>
    <row r="97" spans="1:9" x14ac:dyDescent="0.25">
      <c r="A97" s="45"/>
      <c r="B97" s="46"/>
      <c r="C97" s="47"/>
      <c r="D97" s="48"/>
      <c r="E97" s="48"/>
      <c r="F97" s="47"/>
      <c r="G97" s="47"/>
      <c r="H97" s="46"/>
      <c r="I97" s="49"/>
    </row>
    <row r="98" spans="1:9" x14ac:dyDescent="0.25">
      <c r="A98" s="39"/>
      <c r="B98" s="40"/>
      <c r="C98" s="41"/>
      <c r="D98" s="42"/>
      <c r="E98" s="42"/>
      <c r="F98" s="41"/>
      <c r="G98" s="41"/>
      <c r="H98" s="40"/>
      <c r="I98" s="43"/>
    </row>
    <row r="99" spans="1:9" x14ac:dyDescent="0.25">
      <c r="A99" s="50"/>
      <c r="B99" s="51"/>
      <c r="C99" s="52"/>
      <c r="D99" s="53"/>
      <c r="E99" s="53"/>
      <c r="F99" s="52"/>
      <c r="G99" s="52"/>
      <c r="H99" s="51"/>
      <c r="I99" s="54"/>
    </row>
    <row r="100" spans="1:9" x14ac:dyDescent="0.25">
      <c r="A100" s="32"/>
      <c r="B100" s="40"/>
      <c r="C100" s="41"/>
      <c r="D100" s="44"/>
      <c r="E100" s="44"/>
      <c r="F100" s="41"/>
      <c r="G100" s="41"/>
      <c r="H100" s="40"/>
      <c r="I100" s="43"/>
    </row>
    <row r="101" spans="1:9" x14ac:dyDescent="0.25">
      <c r="A101" s="32"/>
      <c r="B101" s="40"/>
      <c r="C101" s="41"/>
      <c r="D101" s="44"/>
      <c r="E101" s="44"/>
      <c r="F101" s="41"/>
      <c r="G101" s="41"/>
      <c r="H101" s="40"/>
      <c r="I101" s="43"/>
    </row>
    <row r="102" spans="1:9" x14ac:dyDescent="0.25">
      <c r="A102" s="32"/>
      <c r="B102" s="40"/>
      <c r="C102" s="41"/>
      <c r="D102" s="44"/>
      <c r="E102" s="44"/>
      <c r="F102" s="41"/>
      <c r="G102" s="41"/>
      <c r="H102" s="40"/>
      <c r="I102" s="43"/>
    </row>
    <row r="103" spans="1:9" x14ac:dyDescent="0.25">
      <c r="A103" s="32"/>
      <c r="B103" s="40"/>
      <c r="C103" s="41"/>
      <c r="D103" s="44"/>
      <c r="E103" s="44"/>
      <c r="F103" s="41"/>
      <c r="G103" s="41"/>
      <c r="H103" s="40"/>
      <c r="I103" s="43"/>
    </row>
    <row r="104" spans="1:9" x14ac:dyDescent="0.25">
      <c r="A104" s="32"/>
      <c r="B104" s="40"/>
      <c r="C104" s="41"/>
      <c r="D104" s="44"/>
      <c r="E104" s="44"/>
      <c r="F104" s="41"/>
      <c r="G104" s="41"/>
      <c r="H104" s="40"/>
      <c r="I104" s="43"/>
    </row>
    <row r="105" spans="1:9" x14ac:dyDescent="0.25">
      <c r="A105" s="32"/>
      <c r="B105" s="40"/>
      <c r="C105" s="41"/>
      <c r="D105" s="44"/>
      <c r="E105" s="44"/>
      <c r="F105" s="41"/>
      <c r="G105" s="41"/>
      <c r="H105" s="40"/>
      <c r="I105" s="43"/>
    </row>
    <row r="106" spans="1:9" x14ac:dyDescent="0.25">
      <c r="A106" s="32"/>
      <c r="B106" s="40"/>
      <c r="C106" s="41"/>
      <c r="D106" s="44"/>
      <c r="E106" s="44"/>
      <c r="F106" s="41"/>
      <c r="G106" s="41"/>
      <c r="H106" s="40"/>
      <c r="I106" s="43"/>
    </row>
    <row r="107" spans="1:9" x14ac:dyDescent="0.25">
      <c r="A107" s="32"/>
      <c r="B107" s="40"/>
      <c r="C107" s="41"/>
      <c r="D107" s="44"/>
      <c r="E107" s="44"/>
      <c r="F107" s="41"/>
      <c r="G107" s="41"/>
      <c r="H107" s="40"/>
      <c r="I107" s="43"/>
    </row>
    <row r="108" spans="1:9" x14ac:dyDescent="0.25">
      <c r="A108" s="32"/>
      <c r="B108" s="40"/>
      <c r="C108" s="41"/>
      <c r="D108" s="44"/>
      <c r="E108" s="44"/>
      <c r="F108" s="41"/>
      <c r="G108" s="41"/>
      <c r="H108" s="40"/>
      <c r="I108" s="43"/>
    </row>
    <row r="109" spans="1:9" x14ac:dyDescent="0.25">
      <c r="A109" s="32"/>
      <c r="B109" s="40"/>
      <c r="C109" s="41"/>
      <c r="D109" s="44"/>
      <c r="E109" s="44"/>
      <c r="F109" s="41"/>
      <c r="G109" s="41"/>
      <c r="H109" s="40"/>
      <c r="I109" s="43"/>
    </row>
    <row r="110" spans="1:9" x14ac:dyDescent="0.25">
      <c r="A110" s="32"/>
      <c r="B110" s="40"/>
      <c r="C110" s="41"/>
      <c r="D110" s="44"/>
      <c r="E110" s="44"/>
      <c r="F110" s="41"/>
      <c r="G110" s="41"/>
      <c r="H110" s="40"/>
      <c r="I110" s="43"/>
    </row>
    <row r="111" spans="1:9" x14ac:dyDescent="0.25">
      <c r="A111" s="32"/>
      <c r="B111" s="40"/>
      <c r="C111" s="41"/>
      <c r="D111" s="44"/>
      <c r="E111" s="44"/>
      <c r="F111" s="41"/>
      <c r="G111" s="41"/>
      <c r="H111" s="40"/>
      <c r="I111" s="43"/>
    </row>
    <row r="112" spans="1:9" x14ac:dyDescent="0.25">
      <c r="A112" s="32"/>
      <c r="B112" s="40"/>
      <c r="C112" s="41"/>
      <c r="D112" s="44"/>
      <c r="E112" s="44"/>
      <c r="F112" s="41"/>
      <c r="G112" s="41"/>
      <c r="H112" s="40"/>
      <c r="I112" s="43"/>
    </row>
    <row r="113" spans="1:9" x14ac:dyDescent="0.25">
      <c r="A113" s="32"/>
      <c r="B113" s="40"/>
      <c r="C113" s="41"/>
      <c r="D113" s="44"/>
      <c r="E113" s="44"/>
      <c r="F113" s="41"/>
      <c r="G113" s="41"/>
      <c r="H113" s="40"/>
      <c r="I113" s="43"/>
    </row>
    <row r="114" spans="1:9" x14ac:dyDescent="0.25">
      <c r="A114" s="32"/>
      <c r="B114" s="40"/>
      <c r="C114" s="41"/>
      <c r="D114" s="44"/>
      <c r="E114" s="44"/>
      <c r="F114" s="41"/>
      <c r="G114" s="41"/>
      <c r="H114" s="40"/>
      <c r="I114" s="43"/>
    </row>
    <row r="115" spans="1:9" x14ac:dyDescent="0.25">
      <c r="A115" s="32"/>
      <c r="B115" s="40"/>
      <c r="C115" s="41"/>
      <c r="D115" s="44"/>
      <c r="E115" s="44"/>
      <c r="F115" s="41"/>
      <c r="G115" s="41"/>
      <c r="H115" s="40"/>
      <c r="I115" s="43"/>
    </row>
    <row r="116" spans="1:9" x14ac:dyDescent="0.25">
      <c r="A116" s="32"/>
      <c r="B116" s="40"/>
      <c r="C116" s="41"/>
      <c r="D116" s="44"/>
      <c r="E116" s="44"/>
      <c r="F116" s="41"/>
      <c r="G116" s="41"/>
      <c r="H116" s="40"/>
      <c r="I116" s="43"/>
    </row>
    <row r="117" spans="1:9" x14ac:dyDescent="0.25">
      <c r="A117" s="32"/>
      <c r="B117" s="40"/>
      <c r="C117" s="41"/>
      <c r="D117" s="44"/>
      <c r="E117" s="44"/>
      <c r="F117" s="41"/>
      <c r="G117" s="41"/>
      <c r="H117" s="40"/>
      <c r="I117" s="43"/>
    </row>
    <row r="118" spans="1:9" x14ac:dyDescent="0.25">
      <c r="A118" s="32"/>
      <c r="B118" s="40"/>
      <c r="C118" s="41"/>
      <c r="D118" s="44"/>
      <c r="E118" s="44"/>
      <c r="F118" s="41"/>
      <c r="G118" s="41"/>
      <c r="H118" s="40"/>
      <c r="I118" s="43"/>
    </row>
    <row r="119" spans="1:9" x14ac:dyDescent="0.25">
      <c r="A119" s="32"/>
      <c r="B119" s="40"/>
      <c r="C119" s="41"/>
      <c r="D119" s="44"/>
      <c r="E119" s="44"/>
      <c r="F119" s="41"/>
      <c r="G119" s="41"/>
      <c r="H119" s="40"/>
      <c r="I119" s="43"/>
    </row>
    <row r="120" spans="1:9" x14ac:dyDescent="0.25">
      <c r="A120" s="32"/>
      <c r="B120" s="40"/>
      <c r="C120" s="41"/>
      <c r="D120" s="44"/>
      <c r="E120" s="44"/>
      <c r="F120" s="41"/>
      <c r="G120" s="41"/>
      <c r="H120" s="40"/>
      <c r="I120" s="43"/>
    </row>
    <row r="121" spans="1:9" x14ac:dyDescent="0.25">
      <c r="A121" s="32"/>
      <c r="B121" s="40"/>
      <c r="C121" s="41"/>
      <c r="D121" s="44"/>
      <c r="E121" s="44"/>
      <c r="F121" s="41"/>
      <c r="G121" s="41"/>
      <c r="H121" s="40"/>
      <c r="I121" s="43"/>
    </row>
    <row r="122" spans="1:9" x14ac:dyDescent="0.25">
      <c r="A122" s="32"/>
      <c r="B122" s="40"/>
      <c r="C122" s="41"/>
      <c r="D122" s="44"/>
      <c r="E122" s="44"/>
      <c r="F122" s="41"/>
      <c r="G122" s="41"/>
      <c r="H122" s="40"/>
      <c r="I122" s="43"/>
    </row>
    <row r="123" spans="1:9" x14ac:dyDescent="0.25">
      <c r="A123" s="32"/>
      <c r="B123" s="40"/>
      <c r="C123" s="41"/>
      <c r="D123" s="44"/>
      <c r="E123" s="44"/>
      <c r="F123" s="41"/>
      <c r="G123" s="41"/>
      <c r="H123" s="40"/>
      <c r="I123" s="43"/>
    </row>
    <row r="124" spans="1:9" x14ac:dyDescent="0.25">
      <c r="A124" s="32"/>
      <c r="B124" s="40"/>
      <c r="C124" s="41"/>
      <c r="D124" s="44"/>
      <c r="E124" s="44"/>
      <c r="F124" s="41"/>
      <c r="G124" s="41"/>
      <c r="H124" s="40"/>
      <c r="I124" s="43"/>
    </row>
    <row r="125" spans="1:9" x14ac:dyDescent="0.25">
      <c r="A125" s="32"/>
      <c r="B125" s="40"/>
      <c r="C125" s="41"/>
      <c r="D125" s="44"/>
      <c r="E125" s="44"/>
      <c r="F125" s="41"/>
      <c r="G125" s="41"/>
      <c r="H125" s="40"/>
      <c r="I125" s="43"/>
    </row>
    <row r="126" spans="1:9" x14ac:dyDescent="0.25">
      <c r="A126" s="32"/>
      <c r="B126" s="40"/>
      <c r="C126" s="41"/>
      <c r="D126" s="44"/>
      <c r="E126" s="44"/>
      <c r="F126" s="41"/>
      <c r="G126" s="41"/>
      <c r="H126" s="40"/>
      <c r="I126" s="43"/>
    </row>
    <row r="127" spans="1:9" x14ac:dyDescent="0.25">
      <c r="A127" s="32"/>
      <c r="B127" s="40"/>
      <c r="C127" s="41"/>
      <c r="D127" s="44"/>
      <c r="E127" s="44"/>
      <c r="F127" s="41"/>
      <c r="G127" s="41"/>
      <c r="H127" s="40"/>
      <c r="I127" s="43"/>
    </row>
    <row r="128" spans="1:9" x14ac:dyDescent="0.25">
      <c r="A128" s="55"/>
      <c r="B128" s="56"/>
      <c r="C128" s="57"/>
      <c r="D128" s="58"/>
      <c r="E128" s="58"/>
      <c r="F128" s="57"/>
      <c r="G128" s="57"/>
      <c r="H128" s="56"/>
      <c r="I128" s="57"/>
    </row>
    <row r="129" spans="1:9" x14ac:dyDescent="0.25">
      <c r="A129" s="55"/>
      <c r="B129" s="56"/>
      <c r="C129" s="57"/>
      <c r="D129" s="58"/>
      <c r="E129" s="58"/>
      <c r="F129" s="57"/>
      <c r="G129" s="57"/>
      <c r="H129" s="56"/>
      <c r="I129" s="57"/>
    </row>
  </sheetData>
  <sortState xmlns:xlrd2="http://schemas.microsoft.com/office/spreadsheetml/2017/richdata2" ref="A4:J99">
    <sortCondition ref="A3:A99"/>
  </sortState>
  <mergeCells count="1">
    <mergeCell ref="A1:J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CD645-E601-45B0-9463-8E8C1E4F8B16}">
  <sheetPr codeName="Hoja18"/>
  <dimension ref="A1:V12"/>
  <sheetViews>
    <sheetView view="pageLayout" zoomScale="85" zoomScaleNormal="100" zoomScalePageLayoutView="85" workbookViewId="0">
      <selection sqref="A1:K1"/>
    </sheetView>
  </sheetViews>
  <sheetFormatPr baseColWidth="10" defaultRowHeight="12" x14ac:dyDescent="0.2"/>
  <cols>
    <col min="1" max="10" width="11.42578125" style="75"/>
    <col min="11" max="11" width="14.85546875" style="75" customWidth="1"/>
    <col min="12" max="12" width="9.85546875" style="82" customWidth="1"/>
    <col min="13" max="13" width="10.28515625" style="82" customWidth="1"/>
    <col min="14" max="14" width="18.28515625" style="82" customWidth="1"/>
    <col min="15" max="16" width="12.7109375" style="82" customWidth="1"/>
    <col min="17" max="17" width="18" style="82" customWidth="1"/>
    <col min="18" max="18" width="13.85546875" style="82" customWidth="1"/>
    <col min="19" max="19" width="11.42578125" style="82"/>
    <col min="20" max="20" width="18.5703125" style="82" customWidth="1"/>
    <col min="21" max="21" width="10.85546875" style="82" customWidth="1"/>
    <col min="22" max="16384" width="11.42578125" style="83"/>
  </cols>
  <sheetData>
    <row r="1" spans="1:22" s="8" customFormat="1" ht="18.75" x14ac:dyDescent="0.3">
      <c r="A1" s="136" t="s">
        <v>125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4" t="str">
        <f>IF(PARAMETROS!B3="","",PARAMETROS!B3)</f>
        <v/>
      </c>
      <c r="M1" s="134"/>
      <c r="N1" s="134"/>
      <c r="O1" s="134"/>
      <c r="P1" s="134"/>
      <c r="Q1" s="134"/>
      <c r="R1" s="134"/>
      <c r="S1" s="134"/>
      <c r="T1" s="134"/>
      <c r="U1" s="134"/>
      <c r="V1" s="81"/>
    </row>
    <row r="2" spans="1:22" s="8" customFormat="1" ht="18.75" x14ac:dyDescent="0.3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134" t="str">
        <f>IF(PARAMETROS!B5="","",PARAMETROS!B5)</f>
        <v/>
      </c>
      <c r="M2" s="134"/>
      <c r="N2" s="134"/>
      <c r="O2" s="134"/>
      <c r="P2" s="134"/>
      <c r="Q2" s="134"/>
      <c r="R2" s="134"/>
      <c r="S2" s="134"/>
      <c r="T2" s="134"/>
      <c r="U2" s="134"/>
    </row>
    <row r="3" spans="1:22" s="8" customFormat="1" ht="18.75" x14ac:dyDescent="0.3">
      <c r="A3" s="77"/>
      <c r="B3" s="77"/>
      <c r="C3" s="77"/>
      <c r="D3" s="133" t="s">
        <v>135</v>
      </c>
      <c r="E3" s="133"/>
      <c r="F3" s="133"/>
      <c r="G3" s="133"/>
      <c r="H3" s="133"/>
      <c r="I3" s="77"/>
      <c r="J3" s="77"/>
      <c r="K3" s="77"/>
      <c r="L3" s="135" t="s">
        <v>129</v>
      </c>
      <c r="M3" s="135"/>
      <c r="N3" s="135"/>
      <c r="O3" s="135"/>
      <c r="P3" s="135"/>
      <c r="Q3" s="135"/>
      <c r="R3" s="135"/>
      <c r="S3" s="135"/>
      <c r="T3" s="135"/>
      <c r="U3" s="135"/>
    </row>
    <row r="4" spans="1:22" ht="21" customHeight="1" x14ac:dyDescent="0.2">
      <c r="D4" s="76" t="s">
        <v>126</v>
      </c>
      <c r="E4" s="74"/>
      <c r="F4" s="76" t="s">
        <v>127</v>
      </c>
      <c r="G4" s="74"/>
      <c r="L4" s="110"/>
      <c r="M4" s="110"/>
      <c r="N4" s="110"/>
      <c r="O4" s="111" t="s">
        <v>130</v>
      </c>
      <c r="P4" s="112">
        <f>E4</f>
        <v>0</v>
      </c>
      <c r="Q4" s="113" t="s">
        <v>131</v>
      </c>
      <c r="R4" s="112">
        <f>G4</f>
        <v>0</v>
      </c>
      <c r="S4" s="83"/>
      <c r="T4" s="114" t="s">
        <v>123</v>
      </c>
      <c r="U4" s="115">
        <f ca="1">TODAY()</f>
        <v>44488</v>
      </c>
    </row>
    <row r="5" spans="1:22" ht="27.75" customHeight="1" x14ac:dyDescent="0.2">
      <c r="L5" s="110"/>
      <c r="M5" s="110"/>
      <c r="N5" s="116">
        <f>SUMIFS(BD_REGISTROS!$D$3:$D$1048576,BD_REGISTROS!$A$3:$A$1048576,"&lt;"&amp;REPORTE_ENT_SAL!E4)</f>
        <v>0</v>
      </c>
      <c r="O5" s="117" t="s">
        <v>136</v>
      </c>
      <c r="P5" s="117" t="s">
        <v>134</v>
      </c>
      <c r="Q5" s="117" t="s">
        <v>132</v>
      </c>
      <c r="R5" s="117" t="s">
        <v>133</v>
      </c>
      <c r="S5" s="83"/>
    </row>
    <row r="6" spans="1:22" ht="27.75" customHeight="1" x14ac:dyDescent="0.2">
      <c r="M6" s="118"/>
      <c r="N6" s="119">
        <f>SUMIFS(BD_REGISTROS!$E$3:$E$1048576,BD_REGISTROS!$A$3:$A$1048576,"&lt;"&amp;REPORTE_ENT_SAL!E4)</f>
        <v>0</v>
      </c>
      <c r="O6" s="120">
        <f>N5-N6</f>
        <v>0</v>
      </c>
      <c r="P6" s="120">
        <f>SUM(O13:O1048576)</f>
        <v>0</v>
      </c>
      <c r="Q6" s="120">
        <f>SUM(P13:P1048576)</f>
        <v>0</v>
      </c>
      <c r="R6" s="120">
        <f>O6+P6-Q6</f>
        <v>0</v>
      </c>
      <c r="S6" s="83"/>
    </row>
    <row r="7" spans="1:22" ht="4.5" customHeight="1" x14ac:dyDescent="0.2">
      <c r="N7" s="121"/>
      <c r="O7" s="121"/>
      <c r="P7" s="121"/>
      <c r="Q7" s="121"/>
      <c r="R7" s="122"/>
      <c r="S7" s="121"/>
    </row>
    <row r="8" spans="1:22" ht="5.25" customHeight="1" x14ac:dyDescent="0.2">
      <c r="L8" s="116" t="s">
        <v>52</v>
      </c>
      <c r="M8" s="116" t="s">
        <v>52</v>
      </c>
      <c r="N8" s="121"/>
      <c r="O8" s="121"/>
      <c r="P8" s="121"/>
      <c r="Q8" s="121"/>
      <c r="R8" s="122"/>
      <c r="S8" s="121"/>
      <c r="T8" s="114"/>
      <c r="U8" s="115"/>
    </row>
    <row r="9" spans="1:22" ht="5.25" customHeight="1" x14ac:dyDescent="0.2">
      <c r="L9" s="116" t="str">
        <f>CONCATENATE("&gt;=",E4)</f>
        <v>&gt;=</v>
      </c>
      <c r="M9" s="116" t="str">
        <f>CONCATENATE("&lt;=",G4)</f>
        <v>&lt;=</v>
      </c>
      <c r="N9" s="121"/>
      <c r="O9" s="121"/>
      <c r="P9" s="121"/>
      <c r="Q9" s="121"/>
      <c r="R9" s="122"/>
      <c r="S9" s="121"/>
      <c r="T9" s="114"/>
      <c r="U9" s="115"/>
    </row>
    <row r="10" spans="1:22" ht="6" customHeight="1" x14ac:dyDescent="0.2"/>
    <row r="11" spans="1:22" ht="6" customHeight="1" x14ac:dyDescent="0.2"/>
    <row r="12" spans="1:22" ht="27.75" customHeight="1" x14ac:dyDescent="0.2">
      <c r="L12" s="69" t="s">
        <v>52</v>
      </c>
      <c r="M12" s="70" t="s">
        <v>61</v>
      </c>
      <c r="N12" s="70" t="s">
        <v>2</v>
      </c>
      <c r="O12" s="71" t="s">
        <v>62</v>
      </c>
      <c r="P12" s="71" t="s">
        <v>63</v>
      </c>
      <c r="Q12" s="70" t="s">
        <v>53</v>
      </c>
      <c r="R12" s="70" t="s">
        <v>59</v>
      </c>
      <c r="S12" s="70" t="s">
        <v>128</v>
      </c>
      <c r="T12" s="72" t="s">
        <v>64</v>
      </c>
      <c r="U12" s="73" t="s">
        <v>158</v>
      </c>
    </row>
  </sheetData>
  <sheetProtection selectLockedCells="1"/>
  <mergeCells count="5">
    <mergeCell ref="D3:H3"/>
    <mergeCell ref="L1:U1"/>
    <mergeCell ref="L2:U2"/>
    <mergeCell ref="L3:U3"/>
    <mergeCell ref="A1:K1"/>
  </mergeCells>
  <conditionalFormatting sqref="R6">
    <cfRule type="expression" dxfId="1" priority="1">
      <formula>$R$6&lt;0</formula>
    </cfRule>
  </conditionalFormatting>
  <pageMargins left="0.15748031496062992" right="0.11811023622047245" top="0.74803149606299213" bottom="0.74803149606299213" header="0.31496062992125984" footer="0.31496062992125984"/>
  <pageSetup orientation="landscape" cellComments="atEnd" r:id="rId1"/>
  <headerFooter differentOddEven="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27859-D58E-4A63-ADEC-10835014A339}">
  <sheetPr codeName="Hoja19"/>
  <dimension ref="A1:T105"/>
  <sheetViews>
    <sheetView view="pageLayout" zoomScale="85" zoomScaleNormal="100" zoomScalePageLayoutView="85" workbookViewId="0">
      <selection activeCell="D4" sqref="D4"/>
    </sheetView>
  </sheetViews>
  <sheetFormatPr baseColWidth="10" defaultRowHeight="12" x14ac:dyDescent="0.2"/>
  <cols>
    <col min="1" max="1" width="5.5703125" style="75" customWidth="1"/>
    <col min="2" max="8" width="11.42578125" style="75"/>
    <col min="9" max="9" width="2.140625" style="75" customWidth="1"/>
    <col min="10" max="10" width="9.85546875" style="99" customWidth="1"/>
    <col min="11" max="11" width="35.7109375" style="89" customWidth="1"/>
    <col min="12" max="14" width="13" style="88" customWidth="1"/>
    <col min="15" max="15" width="18" style="89" customWidth="1"/>
    <col min="16" max="16" width="13.85546875" style="89" customWidth="1"/>
    <col min="17" max="17" width="11.42578125" style="89"/>
    <col min="18" max="18" width="18.5703125" style="89" customWidth="1"/>
    <col min="19" max="19" width="10.85546875" style="89" customWidth="1"/>
    <col min="20" max="16384" width="11.42578125" style="90"/>
  </cols>
  <sheetData>
    <row r="1" spans="1:20" s="2" customFormat="1" ht="18.75" x14ac:dyDescent="0.3">
      <c r="A1" s="133" t="s">
        <v>137</v>
      </c>
      <c r="B1" s="133"/>
      <c r="C1" s="133"/>
      <c r="D1" s="133"/>
      <c r="E1" s="133"/>
      <c r="F1" s="133"/>
      <c r="G1" s="133"/>
      <c r="H1" s="133"/>
      <c r="I1" s="133"/>
      <c r="J1" s="140" t="str">
        <f>IF(PARAMETROS!B3="","",PARAMETROS!B3)</f>
        <v/>
      </c>
      <c r="K1" s="140"/>
      <c r="L1" s="140"/>
      <c r="M1" s="140"/>
      <c r="N1" s="140"/>
      <c r="O1" s="107"/>
      <c r="P1" s="107"/>
      <c r="Q1" s="107"/>
      <c r="R1" s="107"/>
      <c r="S1" s="107"/>
      <c r="T1" s="108"/>
    </row>
    <row r="2" spans="1:20" s="2" customFormat="1" ht="18.75" x14ac:dyDescent="0.3">
      <c r="A2" s="77"/>
      <c r="B2" s="77"/>
      <c r="C2" s="77"/>
      <c r="D2" s="77"/>
      <c r="E2" s="77"/>
      <c r="F2" s="77"/>
      <c r="G2" s="77"/>
      <c r="H2" s="77"/>
      <c r="I2" s="77"/>
      <c r="J2" s="140" t="str">
        <f>IF(PARAMETROS!B5="","",PARAMETROS!B5)</f>
        <v/>
      </c>
      <c r="K2" s="140"/>
      <c r="L2" s="140"/>
      <c r="M2" s="140"/>
      <c r="N2" s="140"/>
      <c r="O2" s="107"/>
      <c r="P2" s="107"/>
      <c r="Q2" s="107"/>
      <c r="R2" s="107"/>
      <c r="S2" s="107"/>
    </row>
    <row r="3" spans="1:20" s="2" customFormat="1" ht="18.75" x14ac:dyDescent="0.3">
      <c r="A3" s="75"/>
      <c r="B3" s="75"/>
      <c r="C3" s="133" t="s">
        <v>135</v>
      </c>
      <c r="D3" s="133"/>
      <c r="E3" s="133"/>
      <c r="F3" s="133"/>
      <c r="G3" s="133"/>
      <c r="H3" s="75"/>
      <c r="I3" s="77"/>
      <c r="J3" s="141" t="s">
        <v>138</v>
      </c>
      <c r="K3" s="141"/>
      <c r="L3" s="141"/>
      <c r="M3" s="141"/>
      <c r="N3" s="141"/>
      <c r="O3" s="109"/>
      <c r="P3" s="109"/>
      <c r="Q3" s="109"/>
      <c r="R3" s="109"/>
      <c r="S3" s="109"/>
    </row>
    <row r="4" spans="1:20" x14ac:dyDescent="0.2">
      <c r="C4" s="76" t="s">
        <v>126</v>
      </c>
      <c r="D4" s="74"/>
      <c r="E4" s="76" t="s">
        <v>127</v>
      </c>
      <c r="F4" s="74"/>
      <c r="K4" s="100" t="s">
        <v>130</v>
      </c>
      <c r="L4" s="106">
        <f>D4</f>
        <v>0</v>
      </c>
    </row>
    <row r="5" spans="1:20" x14ac:dyDescent="0.2">
      <c r="K5" s="100" t="s">
        <v>131</v>
      </c>
      <c r="L5" s="106">
        <f>F4</f>
        <v>0</v>
      </c>
    </row>
    <row r="6" spans="1:20" x14ac:dyDescent="0.2">
      <c r="C6" s="78" t="s">
        <v>147</v>
      </c>
      <c r="G6" s="74"/>
    </row>
    <row r="7" spans="1:20" ht="15.75" x14ac:dyDescent="0.25">
      <c r="J7" s="91" t="s">
        <v>142</v>
      </c>
      <c r="K7" s="85" t="s">
        <v>0</v>
      </c>
      <c r="L7" s="86"/>
      <c r="M7" s="86">
        <f>L8</f>
        <v>0</v>
      </c>
    </row>
    <row r="8" spans="1:20" ht="31.5" x14ac:dyDescent="0.25">
      <c r="C8" s="78" t="s">
        <v>148</v>
      </c>
      <c r="G8" s="74"/>
      <c r="J8" s="91"/>
      <c r="K8" s="92" t="s">
        <v>3</v>
      </c>
      <c r="L8" s="86">
        <f>M57</f>
        <v>0</v>
      </c>
      <c r="M8" s="105"/>
    </row>
    <row r="9" spans="1:20" ht="15.75" x14ac:dyDescent="0.25">
      <c r="J9" s="91" t="s">
        <v>143</v>
      </c>
      <c r="K9" s="85" t="s">
        <v>141</v>
      </c>
      <c r="L9" s="86"/>
      <c r="M9" s="86">
        <f>L10</f>
        <v>0</v>
      </c>
    </row>
    <row r="10" spans="1:20" ht="16.5" thickBot="1" x14ac:dyDescent="0.3">
      <c r="C10" s="78" t="s">
        <v>149</v>
      </c>
      <c r="D10" s="137"/>
      <c r="E10" s="137"/>
      <c r="F10" s="79" t="s">
        <v>92</v>
      </c>
      <c r="G10" s="80"/>
      <c r="J10" s="91"/>
      <c r="K10" s="92" t="s">
        <v>4</v>
      </c>
      <c r="L10" s="86">
        <f>M66</f>
        <v>0</v>
      </c>
      <c r="M10" s="93"/>
    </row>
    <row r="11" spans="1:20" ht="15.75" x14ac:dyDescent="0.25">
      <c r="J11" s="84" t="s">
        <v>144</v>
      </c>
      <c r="K11" s="85" t="str">
        <f>IF(M11&lt;0,"PERDIDA BRUTA","EXCEDENTE BRUTO")</f>
        <v>EXCEDENTE BRUTO</v>
      </c>
      <c r="L11" s="86"/>
      <c r="M11" s="87">
        <f>M7-M9</f>
        <v>0</v>
      </c>
    </row>
    <row r="12" spans="1:20" ht="15.75" x14ac:dyDescent="0.25">
      <c r="J12" s="91" t="s">
        <v>143</v>
      </c>
      <c r="K12" s="85" t="s">
        <v>145</v>
      </c>
      <c r="L12" s="86"/>
      <c r="M12" s="86">
        <f>SUM(L13:L14)</f>
        <v>0</v>
      </c>
    </row>
    <row r="13" spans="1:20" ht="15.75" x14ac:dyDescent="0.25">
      <c r="J13" s="91"/>
      <c r="K13" s="92" t="s">
        <v>16</v>
      </c>
      <c r="L13" s="86">
        <f>M79</f>
        <v>0</v>
      </c>
      <c r="M13" s="86"/>
    </row>
    <row r="14" spans="1:20" ht="16.5" thickBot="1" x14ac:dyDescent="0.3">
      <c r="J14" s="91"/>
      <c r="K14" s="92" t="s">
        <v>29</v>
      </c>
      <c r="L14" s="86">
        <f>M91</f>
        <v>0</v>
      </c>
      <c r="M14" s="93"/>
    </row>
    <row r="15" spans="1:20" ht="15.75" x14ac:dyDescent="0.25">
      <c r="J15" s="84" t="s">
        <v>144</v>
      </c>
      <c r="K15" s="85" t="str">
        <f>IF(M15&lt;0,"PERDIDA NETA","EXCEDENTE NETO")</f>
        <v>EXCEDENTE NETO</v>
      </c>
      <c r="L15" s="86"/>
      <c r="M15" s="87">
        <f>M11-M12</f>
        <v>0</v>
      </c>
    </row>
    <row r="16" spans="1:20" ht="15.75" x14ac:dyDescent="0.25">
      <c r="J16" s="91" t="s">
        <v>143</v>
      </c>
      <c r="K16" s="92" t="s">
        <v>146</v>
      </c>
      <c r="L16" s="86"/>
      <c r="M16" s="86">
        <f>IF(G6="SI",(M15*0.25),0)</f>
        <v>0</v>
      </c>
    </row>
    <row r="17" spans="10:14" ht="16.5" thickBot="1" x14ac:dyDescent="0.3">
      <c r="J17" s="91" t="s">
        <v>143</v>
      </c>
      <c r="K17" s="92" t="str">
        <f>CONCATENATE("RESERVA POR: ",D10)</f>
        <v xml:space="preserve">RESERVA POR: </v>
      </c>
      <c r="L17" s="86"/>
      <c r="M17" s="93">
        <f>IF(G8="SI",G10,0)</f>
        <v>0</v>
      </c>
    </row>
    <row r="18" spans="10:14" ht="18.75" x14ac:dyDescent="0.3">
      <c r="J18" s="94" t="s">
        <v>144</v>
      </c>
      <c r="K18" s="95" t="str">
        <f>IF(M18&lt;0,"PERDIDA DEL PERIODO","EXCEDENTE DEL PERIODO")</f>
        <v>EXCEDENTE DEL PERIODO</v>
      </c>
      <c r="L18" s="96"/>
      <c r="M18" s="97">
        <f>M15-M16-M17</f>
        <v>0</v>
      </c>
    </row>
    <row r="22" spans="10:14" x14ac:dyDescent="0.2">
      <c r="J22" s="98" t="s">
        <v>151</v>
      </c>
    </row>
    <row r="23" spans="10:14" x14ac:dyDescent="0.2">
      <c r="J23" s="98" t="s">
        <v>152</v>
      </c>
    </row>
    <row r="24" spans="10:14" x14ac:dyDescent="0.2">
      <c r="J24" s="98" t="s">
        <v>153</v>
      </c>
    </row>
    <row r="28" spans="10:14" x14ac:dyDescent="0.2">
      <c r="M28" s="139" t="s">
        <v>157</v>
      </c>
      <c r="N28" s="139"/>
    </row>
    <row r="29" spans="10:14" x14ac:dyDescent="0.2">
      <c r="M29" s="139"/>
      <c r="N29" s="139"/>
    </row>
    <row r="30" spans="10:14" x14ac:dyDescent="0.2">
      <c r="J30" s="98" t="s">
        <v>154</v>
      </c>
      <c r="M30" s="139"/>
      <c r="N30" s="139"/>
    </row>
    <row r="31" spans="10:14" x14ac:dyDescent="0.2">
      <c r="J31" s="98" t="s">
        <v>155</v>
      </c>
      <c r="M31" s="139"/>
      <c r="N31" s="139"/>
    </row>
    <row r="32" spans="10:14" x14ac:dyDescent="0.2">
      <c r="J32" s="98" t="s">
        <v>156</v>
      </c>
      <c r="M32" s="139"/>
      <c r="N32" s="139"/>
    </row>
    <row r="33" spans="13:14" x14ac:dyDescent="0.2">
      <c r="M33" s="139"/>
      <c r="N33" s="139"/>
    </row>
    <row r="34" spans="13:14" x14ac:dyDescent="0.2">
      <c r="M34" s="139"/>
      <c r="N34" s="139"/>
    </row>
    <row r="35" spans="13:14" x14ac:dyDescent="0.2">
      <c r="M35" s="139"/>
      <c r="N35" s="139"/>
    </row>
    <row r="54" spans="10:14" ht="12.75" x14ac:dyDescent="0.2">
      <c r="J54" s="138" t="s">
        <v>150</v>
      </c>
      <c r="K54" s="138"/>
      <c r="L54" s="138"/>
      <c r="M54" s="138"/>
      <c r="N54" s="138"/>
    </row>
    <row r="55" spans="10:14" x14ac:dyDescent="0.2">
      <c r="L55" s="88" t="s">
        <v>139</v>
      </c>
      <c r="M55" s="88" t="s">
        <v>139</v>
      </c>
      <c r="N55" s="88" t="s">
        <v>140</v>
      </c>
    </row>
    <row r="56" spans="10:14" x14ac:dyDescent="0.2">
      <c r="J56" s="99">
        <v>5</v>
      </c>
      <c r="K56" s="100" t="s">
        <v>0</v>
      </c>
      <c r="N56" s="101">
        <f>SUM(M57:M64)</f>
        <v>0</v>
      </c>
    </row>
    <row r="57" spans="10:14" x14ac:dyDescent="0.2">
      <c r="J57" s="99">
        <v>51</v>
      </c>
      <c r="K57" s="102" t="s">
        <v>3</v>
      </c>
      <c r="M57" s="103">
        <f>SUM(L58:L64)</f>
        <v>0</v>
      </c>
    </row>
    <row r="58" spans="10:14" x14ac:dyDescent="0.2">
      <c r="J58" s="99">
        <v>5101</v>
      </c>
      <c r="K58" s="89" t="s">
        <v>45</v>
      </c>
      <c r="L58" s="88">
        <f>SUMIFS(BD_REGISTROS!$D$3:$D$1048576,BD_REGISTROS!$A$3:$A$1048576,"&gt;="&amp;RESULTADOS!$D$4,BD_REGISTROS!$A$3:$A$1048576,"&lt;="&amp;RESULTADOS!$F$4,BD_REGISTROS!$B$3:$B$1048576,RESULTADOS!J58)</f>
        <v>0</v>
      </c>
    </row>
    <row r="59" spans="10:14" x14ac:dyDescent="0.2">
      <c r="J59" s="99">
        <v>5102</v>
      </c>
      <c r="K59" s="89" t="s">
        <v>46</v>
      </c>
      <c r="L59" s="88">
        <f>SUMIFS(BD_REGISTROS!$D$3:$D$1048576,BD_REGISTROS!$A$3:$A$1048576,"&gt;="&amp;RESULTADOS!$D$4,BD_REGISTROS!$A$3:$A$1048576,"&lt;="&amp;RESULTADOS!$F$4,BD_REGISTROS!$B$3:$B$1048576,RESULTADOS!J59)</f>
        <v>0</v>
      </c>
    </row>
    <row r="60" spans="10:14" x14ac:dyDescent="0.2">
      <c r="J60" s="99">
        <v>5103</v>
      </c>
      <c r="K60" s="89" t="s">
        <v>47</v>
      </c>
      <c r="L60" s="88">
        <f>SUMIFS(BD_REGISTROS!$D$3:$D$1048576,BD_REGISTROS!$A$3:$A$1048576,"&gt;="&amp;RESULTADOS!$D$4,BD_REGISTROS!$A$3:$A$1048576,"&lt;="&amp;RESULTADOS!$F$4,BD_REGISTROS!$B$3:$B$1048576,RESULTADOS!J60)</f>
        <v>0</v>
      </c>
    </row>
    <row r="61" spans="10:14" x14ac:dyDescent="0.2">
      <c r="J61" s="99">
        <v>5104</v>
      </c>
      <c r="K61" s="89" t="s">
        <v>48</v>
      </c>
      <c r="L61" s="88">
        <f>SUMIFS(BD_REGISTROS!$D$3:$D$1048576,BD_REGISTROS!$A$3:$A$1048576,"&gt;="&amp;RESULTADOS!$D$4,BD_REGISTROS!$A$3:$A$1048576,"&lt;="&amp;RESULTADOS!$F$4,BD_REGISTROS!$B$3:$B$1048576,RESULTADOS!J61)</f>
        <v>0</v>
      </c>
    </row>
    <row r="62" spans="10:14" x14ac:dyDescent="0.2">
      <c r="J62" s="99">
        <v>5105</v>
      </c>
      <c r="K62" s="89" t="s">
        <v>49</v>
      </c>
      <c r="L62" s="88">
        <f>SUMIFS(BD_REGISTROS!$D$3:$D$1048576,BD_REGISTROS!$A$3:$A$1048576,"&gt;="&amp;RESULTADOS!$D$4,BD_REGISTROS!$A$3:$A$1048576,"&lt;="&amp;RESULTADOS!$F$4,BD_REGISTROS!$B$3:$B$1048576,RESULTADOS!J62)</f>
        <v>0</v>
      </c>
    </row>
    <row r="63" spans="10:14" x14ac:dyDescent="0.2">
      <c r="J63" s="99">
        <v>5106</v>
      </c>
      <c r="K63" s="89" t="s">
        <v>50</v>
      </c>
      <c r="L63" s="88">
        <f>SUMIFS(BD_REGISTROS!$D$3:$D$1048576,BD_REGISTROS!$A$3:$A$1048576,"&gt;="&amp;RESULTADOS!$D$4,BD_REGISTROS!$A$3:$A$1048576,"&lt;="&amp;RESULTADOS!$F$4,BD_REGISTROS!$B$3:$B$1048576,RESULTADOS!J63)</f>
        <v>0</v>
      </c>
    </row>
    <row r="64" spans="10:14" ht="12.75" thickBot="1" x14ac:dyDescent="0.25">
      <c r="J64" s="99">
        <v>5107</v>
      </c>
      <c r="K64" s="89" t="s">
        <v>51</v>
      </c>
      <c r="L64" s="104">
        <f>SUMIFS(BD_REGISTROS!$D$3:$D$1048576,BD_REGISTROS!$A$3:$A$1048576,"&gt;="&amp;RESULTADOS!$D$4,BD_REGISTROS!$A$3:$A$1048576,"&lt;="&amp;RESULTADOS!$F$4,BD_REGISTROS!$B$3:$B$1048576,RESULTADOS!J64)</f>
        <v>0</v>
      </c>
    </row>
    <row r="65" spans="10:14" x14ac:dyDescent="0.2">
      <c r="J65" s="99">
        <v>4</v>
      </c>
      <c r="K65" s="100" t="s">
        <v>15</v>
      </c>
      <c r="N65" s="101">
        <f>SUM(M66:M91)</f>
        <v>0</v>
      </c>
    </row>
    <row r="66" spans="10:14" x14ac:dyDescent="0.2">
      <c r="J66" s="99">
        <v>41</v>
      </c>
      <c r="K66" s="102" t="s">
        <v>4</v>
      </c>
      <c r="M66" s="88">
        <f>SUM(L67:L78)</f>
        <v>0</v>
      </c>
    </row>
    <row r="67" spans="10:14" x14ac:dyDescent="0.2">
      <c r="J67" s="99">
        <v>4101</v>
      </c>
      <c r="K67" s="89" t="s">
        <v>5</v>
      </c>
      <c r="L67" s="88">
        <f>SUMIFS(BD_REGISTROS!$E$3:$E$1048576,BD_REGISTROS!$A$3:$A$1048576,"&gt;="&amp;RESULTADOS!$D$4,BD_REGISTROS!$A$3:$A$1048576,"&lt;="&amp;RESULTADOS!$F$4,BD_REGISTROS!$B$3:$B$1048576,RESULTADOS!J67)</f>
        <v>0</v>
      </c>
    </row>
    <row r="68" spans="10:14" x14ac:dyDescent="0.2">
      <c r="J68" s="99">
        <v>4102</v>
      </c>
      <c r="K68" s="89" t="s">
        <v>6</v>
      </c>
      <c r="L68" s="88">
        <f>SUMIFS(BD_REGISTROS!$E$3:$E$1048576,BD_REGISTROS!$A$3:$A$1048576,"&gt;="&amp;RESULTADOS!$D$4,BD_REGISTROS!$A$3:$A$1048576,"&lt;="&amp;RESULTADOS!$F$4,BD_REGISTROS!$B$3:$B$1048576,RESULTADOS!J68)</f>
        <v>0</v>
      </c>
    </row>
    <row r="69" spans="10:14" x14ac:dyDescent="0.2">
      <c r="J69" s="99">
        <v>4103</v>
      </c>
      <c r="K69" s="89" t="s">
        <v>7</v>
      </c>
      <c r="L69" s="88">
        <f>SUMIFS(BD_REGISTROS!$E$3:$E$1048576,BD_REGISTROS!$A$3:$A$1048576,"&gt;="&amp;RESULTADOS!$D$4,BD_REGISTROS!$A$3:$A$1048576,"&lt;="&amp;RESULTADOS!$F$4,BD_REGISTROS!$B$3:$B$1048576,RESULTADOS!J69)</f>
        <v>0</v>
      </c>
    </row>
    <row r="70" spans="10:14" x14ac:dyDescent="0.2">
      <c r="J70" s="99">
        <v>4104</v>
      </c>
      <c r="K70" s="89" t="s">
        <v>8</v>
      </c>
      <c r="L70" s="88">
        <f>SUMIFS(BD_REGISTROS!$E$3:$E$1048576,BD_REGISTROS!$A$3:$A$1048576,"&gt;="&amp;RESULTADOS!$D$4,BD_REGISTROS!$A$3:$A$1048576,"&lt;="&amp;RESULTADOS!$F$4,BD_REGISTROS!$B$3:$B$1048576,RESULTADOS!J70)</f>
        <v>0</v>
      </c>
    </row>
    <row r="71" spans="10:14" x14ac:dyDescent="0.2">
      <c r="J71" s="99">
        <v>4105</v>
      </c>
      <c r="K71" s="89" t="s">
        <v>9</v>
      </c>
      <c r="L71" s="88">
        <f>SUMIFS(BD_REGISTROS!$E$3:$E$1048576,BD_REGISTROS!$A$3:$A$1048576,"&gt;="&amp;RESULTADOS!$D$4,BD_REGISTROS!$A$3:$A$1048576,"&lt;="&amp;RESULTADOS!$F$4,BD_REGISTROS!$B$3:$B$1048576,RESULTADOS!J71)</f>
        <v>0</v>
      </c>
    </row>
    <row r="72" spans="10:14" x14ac:dyDescent="0.2">
      <c r="J72" s="99">
        <v>4106</v>
      </c>
      <c r="K72" s="89" t="s">
        <v>10</v>
      </c>
      <c r="L72" s="88">
        <f>SUMIFS(BD_REGISTROS!$E$3:$E$1048576,BD_REGISTROS!$A$3:$A$1048576,"&gt;="&amp;RESULTADOS!$D$4,BD_REGISTROS!$A$3:$A$1048576,"&lt;="&amp;RESULTADOS!$F$4,BD_REGISTROS!$B$3:$B$1048576,RESULTADOS!J72)</f>
        <v>0</v>
      </c>
    </row>
    <row r="73" spans="10:14" x14ac:dyDescent="0.2">
      <c r="J73" s="99">
        <v>4107</v>
      </c>
      <c r="K73" s="89" t="s">
        <v>11</v>
      </c>
      <c r="L73" s="88">
        <f>SUMIFS(BD_REGISTROS!$E$3:$E$1048576,BD_REGISTROS!$A$3:$A$1048576,"&gt;="&amp;RESULTADOS!$D$4,BD_REGISTROS!$A$3:$A$1048576,"&lt;="&amp;RESULTADOS!$F$4,BD_REGISTROS!$B$3:$B$1048576,RESULTADOS!J73)</f>
        <v>0</v>
      </c>
    </row>
    <row r="74" spans="10:14" x14ac:dyDescent="0.2">
      <c r="J74" s="99">
        <v>4108</v>
      </c>
      <c r="K74" s="89" t="s">
        <v>12</v>
      </c>
      <c r="L74" s="88">
        <f>SUMIFS(BD_REGISTROS!$E$3:$E$1048576,BD_REGISTROS!$A$3:$A$1048576,"&gt;="&amp;RESULTADOS!$D$4,BD_REGISTROS!$A$3:$A$1048576,"&lt;="&amp;RESULTADOS!$F$4,BD_REGISTROS!$B$3:$B$1048576,RESULTADOS!J74)</f>
        <v>0</v>
      </c>
    </row>
    <row r="75" spans="10:14" x14ac:dyDescent="0.2">
      <c r="J75" s="99">
        <v>4109</v>
      </c>
      <c r="K75" s="89" t="s">
        <v>13</v>
      </c>
      <c r="L75" s="88">
        <f>SUMIFS(BD_REGISTROS!$E$3:$E$1048576,BD_REGISTROS!$A$3:$A$1048576,"&gt;="&amp;RESULTADOS!$D$4,BD_REGISTROS!$A$3:$A$1048576,"&lt;="&amp;RESULTADOS!$F$4,BD_REGISTROS!$B$3:$B$1048576,RESULTADOS!J75)</f>
        <v>0</v>
      </c>
    </row>
    <row r="76" spans="10:14" x14ac:dyDescent="0.2">
      <c r="J76" s="99">
        <v>4110</v>
      </c>
      <c r="K76" s="89" t="s">
        <v>14</v>
      </c>
      <c r="L76" s="88">
        <f>SUMIFS(BD_REGISTROS!$E$3:$E$1048576,BD_REGISTROS!$A$3:$A$1048576,"&gt;="&amp;RESULTADOS!$D$4,BD_REGISTROS!$A$3:$A$1048576,"&lt;="&amp;RESULTADOS!$F$4,BD_REGISTROS!$B$3:$B$1048576,RESULTADOS!J76)</f>
        <v>0</v>
      </c>
    </row>
    <row r="77" spans="10:14" x14ac:dyDescent="0.2">
      <c r="J77" s="99">
        <v>4111</v>
      </c>
      <c r="K77" s="89" t="s">
        <v>21</v>
      </c>
      <c r="L77" s="88">
        <f>SUMIFS(BD_REGISTROS!$E$3:$E$1048576,BD_REGISTROS!$A$3:$A$1048576,"&gt;="&amp;RESULTADOS!$D$4,BD_REGISTROS!$A$3:$A$1048576,"&lt;="&amp;RESULTADOS!$F$4,BD_REGISTROS!$B$3:$B$1048576,RESULTADOS!J77)</f>
        <v>0</v>
      </c>
    </row>
    <row r="78" spans="10:14" ht="12.75" thickBot="1" x14ac:dyDescent="0.25">
      <c r="J78" s="99">
        <v>4112</v>
      </c>
      <c r="K78" s="89" t="s">
        <v>22</v>
      </c>
      <c r="L78" s="104">
        <f>SUMIFS(BD_REGISTROS!$E$3:$E$1048576,BD_REGISTROS!$A$3:$A$1048576,"&gt;="&amp;RESULTADOS!$D$4,BD_REGISTROS!$A$3:$A$1048576,"&lt;="&amp;RESULTADOS!$F$4,BD_REGISTROS!$B$3:$B$1048576,RESULTADOS!J78)</f>
        <v>0</v>
      </c>
    </row>
    <row r="79" spans="10:14" x14ac:dyDescent="0.2">
      <c r="J79" s="99">
        <v>42</v>
      </c>
      <c r="K79" s="102" t="s">
        <v>16</v>
      </c>
      <c r="M79" s="88">
        <f>SUM(L80:L90)</f>
        <v>0</v>
      </c>
    </row>
    <row r="80" spans="10:14" x14ac:dyDescent="0.2">
      <c r="J80" s="99">
        <v>4201</v>
      </c>
      <c r="K80" s="89" t="s">
        <v>17</v>
      </c>
      <c r="L80" s="88">
        <f>SUMIFS(BD_REGISTROS!$E$3:$E$1048576,BD_REGISTROS!$A$3:$A$1048576,"&gt;="&amp;RESULTADOS!$D$4,BD_REGISTROS!$A$3:$A$1048576,"&lt;="&amp;RESULTADOS!$F$4,BD_REGISTROS!$B$3:$B$1048576,RESULTADOS!J80)</f>
        <v>0</v>
      </c>
    </row>
    <row r="81" spans="10:13" x14ac:dyDescent="0.2">
      <c r="J81" s="99">
        <v>4202</v>
      </c>
      <c r="K81" s="89" t="s">
        <v>18</v>
      </c>
      <c r="L81" s="88">
        <f>SUMIFS(BD_REGISTROS!$E$3:$E$1048576,BD_REGISTROS!$A$3:$A$1048576,"&gt;="&amp;RESULTADOS!$D$4,BD_REGISTROS!$A$3:$A$1048576,"&lt;="&amp;RESULTADOS!$F$4,BD_REGISTROS!$B$3:$B$1048576,RESULTADOS!J81)</f>
        <v>0</v>
      </c>
    </row>
    <row r="82" spans="10:13" x14ac:dyDescent="0.2">
      <c r="J82" s="99">
        <v>4203</v>
      </c>
      <c r="K82" s="89" t="s">
        <v>19</v>
      </c>
      <c r="L82" s="88">
        <f>SUMIFS(BD_REGISTROS!$E$3:$E$1048576,BD_REGISTROS!$A$3:$A$1048576,"&gt;="&amp;RESULTADOS!$D$4,BD_REGISTROS!$A$3:$A$1048576,"&lt;="&amp;RESULTADOS!$F$4,BD_REGISTROS!$B$3:$B$1048576,RESULTADOS!J82)</f>
        <v>0</v>
      </c>
    </row>
    <row r="83" spans="10:13" x14ac:dyDescent="0.2">
      <c r="J83" s="99">
        <v>4204</v>
      </c>
      <c r="K83" s="89" t="s">
        <v>23</v>
      </c>
      <c r="L83" s="88">
        <f>SUMIFS(BD_REGISTROS!$E$3:$E$1048576,BD_REGISTROS!$A$3:$A$1048576,"&gt;="&amp;RESULTADOS!$D$4,BD_REGISTROS!$A$3:$A$1048576,"&lt;="&amp;RESULTADOS!$F$4,BD_REGISTROS!$B$3:$B$1048576,RESULTADOS!J83)</f>
        <v>0</v>
      </c>
    </row>
    <row r="84" spans="10:13" x14ac:dyDescent="0.2">
      <c r="J84" s="99">
        <v>4205</v>
      </c>
      <c r="K84" s="89" t="s">
        <v>26</v>
      </c>
      <c r="L84" s="88">
        <f>SUMIFS(BD_REGISTROS!$E$3:$E$1048576,BD_REGISTROS!$A$3:$A$1048576,"&gt;="&amp;RESULTADOS!$D$4,BD_REGISTROS!$A$3:$A$1048576,"&lt;="&amp;RESULTADOS!$F$4,BD_REGISTROS!$B$3:$B$1048576,RESULTADOS!J84)</f>
        <v>0</v>
      </c>
    </row>
    <row r="85" spans="10:13" x14ac:dyDescent="0.2">
      <c r="J85" s="99">
        <v>4206</v>
      </c>
      <c r="K85" s="89" t="s">
        <v>20</v>
      </c>
      <c r="L85" s="88">
        <f>SUMIFS(BD_REGISTROS!$E$3:$E$1048576,BD_REGISTROS!$A$3:$A$1048576,"&gt;="&amp;RESULTADOS!$D$4,BD_REGISTROS!$A$3:$A$1048576,"&lt;="&amp;RESULTADOS!$F$4,BD_REGISTROS!$B$3:$B$1048576,RESULTADOS!J85)</f>
        <v>0</v>
      </c>
    </row>
    <row r="86" spans="10:13" x14ac:dyDescent="0.2">
      <c r="J86" s="99">
        <v>4207</v>
      </c>
      <c r="K86" s="89" t="s">
        <v>24</v>
      </c>
      <c r="L86" s="88">
        <f>SUMIFS(BD_REGISTROS!$E$3:$E$1048576,BD_REGISTROS!$A$3:$A$1048576,"&gt;="&amp;RESULTADOS!$D$4,BD_REGISTROS!$A$3:$A$1048576,"&lt;="&amp;RESULTADOS!$F$4,BD_REGISTROS!$B$3:$B$1048576,RESULTADOS!J86)</f>
        <v>0</v>
      </c>
    </row>
    <row r="87" spans="10:13" x14ac:dyDescent="0.2">
      <c r="J87" s="99">
        <v>4208</v>
      </c>
      <c r="K87" s="89" t="s">
        <v>25</v>
      </c>
      <c r="L87" s="88">
        <f>SUMIFS(BD_REGISTROS!$E$3:$E$1048576,BD_REGISTROS!$A$3:$A$1048576,"&gt;="&amp;RESULTADOS!$D$4,BD_REGISTROS!$A$3:$A$1048576,"&lt;="&amp;RESULTADOS!$F$4,BD_REGISTROS!$B$3:$B$1048576,RESULTADOS!J87)</f>
        <v>0</v>
      </c>
    </row>
    <row r="88" spans="10:13" x14ac:dyDescent="0.2">
      <c r="J88" s="99">
        <v>4209</v>
      </c>
      <c r="K88" s="89" t="s">
        <v>27</v>
      </c>
      <c r="L88" s="88">
        <f>SUMIFS(BD_REGISTROS!$E$3:$E$1048576,BD_REGISTROS!$A$3:$A$1048576,"&gt;="&amp;RESULTADOS!$D$4,BD_REGISTROS!$A$3:$A$1048576,"&lt;="&amp;RESULTADOS!$F$4,BD_REGISTROS!$B$3:$B$1048576,RESULTADOS!J88)</f>
        <v>0</v>
      </c>
    </row>
    <row r="89" spans="10:13" x14ac:dyDescent="0.2">
      <c r="J89" s="99">
        <v>4210</v>
      </c>
      <c r="K89" s="89" t="s">
        <v>28</v>
      </c>
      <c r="L89" s="88">
        <f>SUMIFS(BD_REGISTROS!$E$3:$E$1048576,BD_REGISTROS!$A$3:$A$1048576,"&gt;="&amp;RESULTADOS!$D$4,BD_REGISTROS!$A$3:$A$1048576,"&lt;="&amp;RESULTADOS!$F$4,BD_REGISTROS!$B$3:$B$1048576,RESULTADOS!J89)</f>
        <v>0</v>
      </c>
    </row>
    <row r="90" spans="10:13" ht="12.75" thickBot="1" x14ac:dyDescent="0.25">
      <c r="J90" s="99">
        <v>4211</v>
      </c>
      <c r="K90" s="89" t="s">
        <v>42</v>
      </c>
      <c r="L90" s="104">
        <f>SUMIFS(BD_REGISTROS!$E$3:$E$1048576,BD_REGISTROS!$A$3:$A$1048576,"&gt;="&amp;RESULTADOS!$D$4,BD_REGISTROS!$A$3:$A$1048576,"&lt;="&amp;RESULTADOS!$F$4,BD_REGISTROS!$B$3:$B$1048576,RESULTADOS!J90)</f>
        <v>0</v>
      </c>
    </row>
    <row r="91" spans="10:13" x14ac:dyDescent="0.2">
      <c r="J91" s="99">
        <v>43</v>
      </c>
      <c r="K91" s="102" t="s">
        <v>29</v>
      </c>
      <c r="M91" s="103">
        <f>SUM(L92:L105)</f>
        <v>0</v>
      </c>
    </row>
    <row r="92" spans="10:13" x14ac:dyDescent="0.2">
      <c r="J92" s="99">
        <v>4301</v>
      </c>
      <c r="K92" s="89" t="s">
        <v>30</v>
      </c>
      <c r="L92" s="88">
        <f>SUMIFS(BD_REGISTROS!$E$3:$E$1048576,BD_REGISTROS!$A$3:$A$1048576,"&gt;="&amp;RESULTADOS!$D$4,BD_REGISTROS!$A$3:$A$1048576,"&lt;="&amp;RESULTADOS!$F$4,BD_REGISTROS!$B$3:$B$1048576,RESULTADOS!J92)</f>
        <v>0</v>
      </c>
    </row>
    <row r="93" spans="10:13" x14ac:dyDescent="0.2">
      <c r="J93" s="99">
        <v>4302</v>
      </c>
      <c r="K93" s="89" t="s">
        <v>31</v>
      </c>
      <c r="L93" s="88">
        <f>SUMIFS(BD_REGISTROS!$E$3:$E$1048576,BD_REGISTROS!$A$3:$A$1048576,"&gt;="&amp;RESULTADOS!$D$4,BD_REGISTROS!$A$3:$A$1048576,"&lt;="&amp;RESULTADOS!$F$4,BD_REGISTROS!$B$3:$B$1048576,RESULTADOS!J93)</f>
        <v>0</v>
      </c>
    </row>
    <row r="94" spans="10:13" x14ac:dyDescent="0.2">
      <c r="J94" s="99">
        <v>4303</v>
      </c>
      <c r="K94" s="89" t="s">
        <v>32</v>
      </c>
      <c r="L94" s="88">
        <f>SUMIFS(BD_REGISTROS!$E$3:$E$1048576,BD_REGISTROS!$A$3:$A$1048576,"&gt;="&amp;RESULTADOS!$D$4,BD_REGISTROS!$A$3:$A$1048576,"&lt;="&amp;RESULTADOS!$F$4,BD_REGISTROS!$B$3:$B$1048576,RESULTADOS!J94)</f>
        <v>0</v>
      </c>
    </row>
    <row r="95" spans="10:13" x14ac:dyDescent="0.2">
      <c r="J95" s="99">
        <v>4304</v>
      </c>
      <c r="K95" s="89" t="s">
        <v>33</v>
      </c>
      <c r="L95" s="88">
        <f>SUMIFS(BD_REGISTROS!$E$3:$E$1048576,BD_REGISTROS!$A$3:$A$1048576,"&gt;="&amp;RESULTADOS!$D$4,BD_REGISTROS!$A$3:$A$1048576,"&lt;="&amp;RESULTADOS!$F$4,BD_REGISTROS!$B$3:$B$1048576,RESULTADOS!J95)</f>
        <v>0</v>
      </c>
    </row>
    <row r="96" spans="10:13" x14ac:dyDescent="0.2">
      <c r="J96" s="99">
        <v>4305</v>
      </c>
      <c r="K96" s="89" t="s">
        <v>34</v>
      </c>
      <c r="L96" s="88">
        <f>SUMIFS(BD_REGISTROS!$E$3:$E$1048576,BD_REGISTROS!$A$3:$A$1048576,"&gt;="&amp;RESULTADOS!$D$4,BD_REGISTROS!$A$3:$A$1048576,"&lt;="&amp;RESULTADOS!$F$4,BD_REGISTROS!$B$3:$B$1048576,RESULTADOS!J96)</f>
        <v>0</v>
      </c>
    </row>
    <row r="97" spans="10:12" x14ac:dyDescent="0.2">
      <c r="J97" s="99">
        <v>4306</v>
      </c>
      <c r="K97" s="89" t="s">
        <v>35</v>
      </c>
      <c r="L97" s="88">
        <f>SUMIFS(BD_REGISTROS!$E$3:$E$1048576,BD_REGISTROS!$A$3:$A$1048576,"&gt;="&amp;RESULTADOS!$D$4,BD_REGISTROS!$A$3:$A$1048576,"&lt;="&amp;RESULTADOS!$F$4,BD_REGISTROS!$B$3:$B$1048576,RESULTADOS!J97)</f>
        <v>0</v>
      </c>
    </row>
    <row r="98" spans="10:12" x14ac:dyDescent="0.2">
      <c r="J98" s="99">
        <v>4307</v>
      </c>
      <c r="K98" s="89" t="s">
        <v>36</v>
      </c>
      <c r="L98" s="88">
        <f>SUMIFS(BD_REGISTROS!$E$3:$E$1048576,BD_REGISTROS!$A$3:$A$1048576,"&gt;="&amp;RESULTADOS!$D$4,BD_REGISTROS!$A$3:$A$1048576,"&lt;="&amp;RESULTADOS!$F$4,BD_REGISTROS!$B$3:$B$1048576,RESULTADOS!J98)</f>
        <v>0</v>
      </c>
    </row>
    <row r="99" spans="10:12" x14ac:dyDescent="0.2">
      <c r="J99" s="99">
        <v>4308</v>
      </c>
      <c r="K99" s="89" t="s">
        <v>37</v>
      </c>
      <c r="L99" s="88">
        <f>SUMIFS(BD_REGISTROS!$E$3:$E$1048576,BD_REGISTROS!$A$3:$A$1048576,"&gt;="&amp;RESULTADOS!$D$4,BD_REGISTROS!$A$3:$A$1048576,"&lt;="&amp;RESULTADOS!$F$4,BD_REGISTROS!$B$3:$B$1048576,RESULTADOS!J99)</f>
        <v>0</v>
      </c>
    </row>
    <row r="100" spans="10:12" x14ac:dyDescent="0.2">
      <c r="J100" s="99">
        <v>4309</v>
      </c>
      <c r="K100" s="89" t="s">
        <v>38</v>
      </c>
      <c r="L100" s="88">
        <f>SUMIFS(BD_REGISTROS!$E$3:$E$1048576,BD_REGISTROS!$A$3:$A$1048576,"&gt;="&amp;RESULTADOS!$D$4,BD_REGISTROS!$A$3:$A$1048576,"&lt;="&amp;RESULTADOS!$F$4,BD_REGISTROS!$B$3:$B$1048576,RESULTADOS!J100)</f>
        <v>0</v>
      </c>
    </row>
    <row r="101" spans="10:12" x14ac:dyDescent="0.2">
      <c r="J101" s="99">
        <v>4310</v>
      </c>
      <c r="K101" s="89" t="s">
        <v>39</v>
      </c>
      <c r="L101" s="88">
        <f>SUMIFS(BD_REGISTROS!$E$3:$E$1048576,BD_REGISTROS!$A$3:$A$1048576,"&gt;="&amp;RESULTADOS!$D$4,BD_REGISTROS!$A$3:$A$1048576,"&lt;="&amp;RESULTADOS!$F$4,BD_REGISTROS!$B$3:$B$1048576,RESULTADOS!J101)</f>
        <v>0</v>
      </c>
    </row>
    <row r="102" spans="10:12" x14ac:dyDescent="0.2">
      <c r="J102" s="99">
        <v>4311</v>
      </c>
      <c r="K102" s="89" t="s">
        <v>40</v>
      </c>
      <c r="L102" s="88">
        <f>SUMIFS(BD_REGISTROS!$E$3:$E$1048576,BD_REGISTROS!$A$3:$A$1048576,"&gt;="&amp;RESULTADOS!$D$4,BD_REGISTROS!$A$3:$A$1048576,"&lt;="&amp;RESULTADOS!$F$4,BD_REGISTROS!$B$3:$B$1048576,RESULTADOS!J102)</f>
        <v>0</v>
      </c>
    </row>
    <row r="103" spans="10:12" x14ac:dyDescent="0.2">
      <c r="J103" s="99">
        <v>4312</v>
      </c>
      <c r="K103" s="89" t="s">
        <v>41</v>
      </c>
      <c r="L103" s="88">
        <f>SUMIFS(BD_REGISTROS!$E$3:$E$1048576,BD_REGISTROS!$A$3:$A$1048576,"&gt;="&amp;RESULTADOS!$D$4,BD_REGISTROS!$A$3:$A$1048576,"&lt;="&amp;RESULTADOS!$F$4,BD_REGISTROS!$B$3:$B$1048576,RESULTADOS!J103)</f>
        <v>0</v>
      </c>
    </row>
    <row r="104" spans="10:12" x14ac:dyDescent="0.2">
      <c r="J104" s="99">
        <v>4313</v>
      </c>
      <c r="K104" s="89" t="s">
        <v>43</v>
      </c>
      <c r="L104" s="88">
        <f>SUMIFS(BD_REGISTROS!$E$3:$E$1048576,BD_REGISTROS!$A$3:$A$1048576,"&gt;="&amp;RESULTADOS!$D$4,BD_REGISTROS!$A$3:$A$1048576,"&lt;="&amp;RESULTADOS!$F$4,BD_REGISTROS!$B$3:$B$1048576,RESULTADOS!J104)</f>
        <v>0</v>
      </c>
    </row>
    <row r="105" spans="10:12" ht="12.75" thickBot="1" x14ac:dyDescent="0.25">
      <c r="J105" s="99">
        <v>4314</v>
      </c>
      <c r="K105" s="89" t="s">
        <v>44</v>
      </c>
      <c r="L105" s="104">
        <f>SUMIFS(BD_REGISTROS!$E$3:$E$1048576,BD_REGISTROS!$A$3:$A$1048576,"&gt;="&amp;RESULTADOS!$D$4,BD_REGISTROS!$A$3:$A$1048576,"&lt;="&amp;RESULTADOS!$F$4,BD_REGISTROS!$B$3:$B$1048576,RESULTADOS!J105)</f>
        <v>0</v>
      </c>
    </row>
  </sheetData>
  <sheetProtection algorithmName="SHA-512" hashValue="+vD/jvBq22PmIa2VsnznFDsbP5A1H4dmxotM8HZ5gCSZdfW9Z4Xd3hcPesbBmhXsQGNlxHY5gv2tyG7QzXAMGg==" saltValue="qF3c7jsSOHYMwkw7HIp/2A==" spinCount="100000" sheet="1" objects="1" scenarios="1" selectLockedCells="1"/>
  <mergeCells count="8">
    <mergeCell ref="D10:E10"/>
    <mergeCell ref="J54:N54"/>
    <mergeCell ref="M28:N35"/>
    <mergeCell ref="A1:I1"/>
    <mergeCell ref="C3:G3"/>
    <mergeCell ref="J1:N1"/>
    <mergeCell ref="J2:N2"/>
    <mergeCell ref="J3:N3"/>
  </mergeCells>
  <conditionalFormatting sqref="D10:E10 G10">
    <cfRule type="cellIs" dxfId="0" priority="1" operator="equal">
      <formula>$G$8="NO"</formula>
    </cfRule>
  </conditionalFormatting>
  <pageMargins left="0.62992125984251968" right="0.6692913385826772" top="0.74803149606299213" bottom="0.55118110236220474" header="0.31496062992125984" footer="0.31496062992125984"/>
  <pageSetup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DC449-B694-4FD5-AB32-7FB339A87CF9}">
  <sheetPr codeName="Hoja1"/>
  <dimension ref="A1:O67"/>
  <sheetViews>
    <sheetView workbookViewId="0"/>
  </sheetViews>
  <sheetFormatPr baseColWidth="10" defaultRowHeight="15" x14ac:dyDescent="0.25"/>
  <cols>
    <col min="1" max="1" width="11.42578125" style="1"/>
    <col min="2" max="2" width="38.42578125" customWidth="1"/>
    <col min="3" max="3" width="11.42578125" style="1"/>
    <col min="5" max="5" width="0" hidden="1" customWidth="1"/>
    <col min="6" max="6" width="28.85546875" hidden="1" customWidth="1"/>
    <col min="7" max="7" width="39.140625" hidden="1" customWidth="1"/>
    <col min="8" max="8" width="34.7109375" hidden="1" customWidth="1"/>
    <col min="9" max="9" width="27.42578125" hidden="1" customWidth="1"/>
    <col min="10" max="10" width="26.5703125" hidden="1" customWidth="1"/>
  </cols>
  <sheetData>
    <row r="1" spans="1:15" x14ac:dyDescent="0.25">
      <c r="A1" t="s">
        <v>1</v>
      </c>
      <c r="B1" t="s">
        <v>2</v>
      </c>
      <c r="C1" t="s">
        <v>1</v>
      </c>
      <c r="G1" t="str">
        <f>F2</f>
        <v>COS</v>
      </c>
      <c r="H1" t="str">
        <f>F3</f>
        <v>GC</v>
      </c>
      <c r="I1" t="str">
        <f>F4</f>
        <v>GA</v>
      </c>
      <c r="J1" t="str">
        <f>F5</f>
        <v>CBLD</v>
      </c>
      <c r="L1" t="s">
        <v>99</v>
      </c>
      <c r="O1" t="s">
        <v>109</v>
      </c>
    </row>
    <row r="2" spans="1:15" x14ac:dyDescent="0.25">
      <c r="A2" s="1">
        <v>5</v>
      </c>
      <c r="B2" t="s">
        <v>0</v>
      </c>
      <c r="C2" s="1">
        <v>5</v>
      </c>
      <c r="E2" t="s">
        <v>83</v>
      </c>
      <c r="F2" t="s">
        <v>88</v>
      </c>
      <c r="G2" t="s">
        <v>5</v>
      </c>
      <c r="H2" t="s">
        <v>17</v>
      </c>
      <c r="I2" t="s">
        <v>30</v>
      </c>
      <c r="J2" t="s">
        <v>76</v>
      </c>
      <c r="L2" t="s">
        <v>97</v>
      </c>
      <c r="O2" t="s">
        <v>110</v>
      </c>
    </row>
    <row r="3" spans="1:15" x14ac:dyDescent="0.25">
      <c r="A3" s="1">
        <v>51</v>
      </c>
      <c r="B3" t="s">
        <v>3</v>
      </c>
      <c r="C3" s="1">
        <v>51</v>
      </c>
      <c r="E3" t="s">
        <v>84</v>
      </c>
      <c r="F3" t="s">
        <v>89</v>
      </c>
      <c r="G3" t="s">
        <v>6</v>
      </c>
      <c r="H3" t="s">
        <v>18</v>
      </c>
      <c r="I3" t="s">
        <v>31</v>
      </c>
      <c r="J3" t="s">
        <v>73</v>
      </c>
      <c r="L3" t="s">
        <v>100</v>
      </c>
      <c r="O3" t="s">
        <v>101</v>
      </c>
    </row>
    <row r="4" spans="1:15" x14ac:dyDescent="0.25">
      <c r="A4" s="1">
        <v>5101</v>
      </c>
      <c r="B4" t="s">
        <v>45</v>
      </c>
      <c r="C4" s="1">
        <v>5101</v>
      </c>
      <c r="E4" t="s">
        <v>85</v>
      </c>
      <c r="F4" t="s">
        <v>90</v>
      </c>
      <c r="G4" t="s">
        <v>7</v>
      </c>
      <c r="H4" t="s">
        <v>19</v>
      </c>
      <c r="I4" t="s">
        <v>32</v>
      </c>
      <c r="J4" t="s">
        <v>74</v>
      </c>
      <c r="L4" t="s">
        <v>101</v>
      </c>
      <c r="O4" t="s">
        <v>102</v>
      </c>
    </row>
    <row r="5" spans="1:15" x14ac:dyDescent="0.25">
      <c r="A5" s="1">
        <v>5102</v>
      </c>
      <c r="B5" t="s">
        <v>46</v>
      </c>
      <c r="C5" s="1">
        <v>5102</v>
      </c>
      <c r="E5" t="s">
        <v>87</v>
      </c>
      <c r="F5" t="s">
        <v>91</v>
      </c>
      <c r="G5" t="s">
        <v>8</v>
      </c>
      <c r="H5" t="s">
        <v>23</v>
      </c>
      <c r="I5" t="s">
        <v>33</v>
      </c>
      <c r="J5" t="s">
        <v>77</v>
      </c>
      <c r="L5" t="s">
        <v>102</v>
      </c>
      <c r="O5" t="s">
        <v>51</v>
      </c>
    </row>
    <row r="6" spans="1:15" x14ac:dyDescent="0.25">
      <c r="A6" s="1">
        <v>5103</v>
      </c>
      <c r="B6" t="s">
        <v>47</v>
      </c>
      <c r="C6" s="1">
        <v>5103</v>
      </c>
      <c r="G6" t="s">
        <v>9</v>
      </c>
      <c r="H6" t="s">
        <v>26</v>
      </c>
      <c r="I6" t="s">
        <v>34</v>
      </c>
      <c r="J6" t="s">
        <v>72</v>
      </c>
      <c r="L6" t="s">
        <v>103</v>
      </c>
    </row>
    <row r="7" spans="1:15" x14ac:dyDescent="0.25">
      <c r="A7" s="1">
        <v>5104</v>
      </c>
      <c r="B7" t="s">
        <v>48</v>
      </c>
      <c r="C7" s="1">
        <v>5104</v>
      </c>
      <c r="G7" t="s">
        <v>10</v>
      </c>
      <c r="H7" t="s">
        <v>20</v>
      </c>
      <c r="I7" t="s">
        <v>35</v>
      </c>
      <c r="J7" t="s">
        <v>79</v>
      </c>
      <c r="L7" t="s">
        <v>104</v>
      </c>
    </row>
    <row r="8" spans="1:15" x14ac:dyDescent="0.25">
      <c r="A8" s="1">
        <v>5105</v>
      </c>
      <c r="B8" t="s">
        <v>49</v>
      </c>
      <c r="C8" s="1">
        <v>5105</v>
      </c>
      <c r="G8" t="s">
        <v>11</v>
      </c>
      <c r="H8" t="s">
        <v>24</v>
      </c>
      <c r="I8" t="s">
        <v>36</v>
      </c>
      <c r="J8" t="s">
        <v>78</v>
      </c>
      <c r="L8" t="s">
        <v>51</v>
      </c>
    </row>
    <row r="9" spans="1:15" x14ac:dyDescent="0.25">
      <c r="A9" s="1">
        <v>5106</v>
      </c>
      <c r="B9" t="s">
        <v>50</v>
      </c>
      <c r="C9" s="1">
        <v>5106</v>
      </c>
      <c r="G9" t="s">
        <v>12</v>
      </c>
      <c r="H9" t="s">
        <v>25</v>
      </c>
      <c r="I9" t="s">
        <v>37</v>
      </c>
      <c r="J9" t="s">
        <v>75</v>
      </c>
    </row>
    <row r="10" spans="1:15" x14ac:dyDescent="0.25">
      <c r="A10" s="1">
        <v>5107</v>
      </c>
      <c r="B10" t="s">
        <v>51</v>
      </c>
      <c r="C10" s="1">
        <v>5107</v>
      </c>
      <c r="G10" t="s">
        <v>13</v>
      </c>
      <c r="H10" t="s">
        <v>27</v>
      </c>
      <c r="I10" t="s">
        <v>38</v>
      </c>
      <c r="J10" t="s">
        <v>80</v>
      </c>
    </row>
    <row r="11" spans="1:15" x14ac:dyDescent="0.25">
      <c r="G11" t="s">
        <v>14</v>
      </c>
      <c r="H11" t="s">
        <v>28</v>
      </c>
      <c r="I11" t="s">
        <v>39</v>
      </c>
      <c r="J11" t="s">
        <v>81</v>
      </c>
    </row>
    <row r="12" spans="1:15" x14ac:dyDescent="0.25">
      <c r="A12" t="s">
        <v>1</v>
      </c>
      <c r="B12" t="s">
        <v>2</v>
      </c>
      <c r="C12" t="s">
        <v>1</v>
      </c>
      <c r="G12" t="s">
        <v>21</v>
      </c>
      <c r="H12" t="s">
        <v>42</v>
      </c>
      <c r="I12" t="s">
        <v>40</v>
      </c>
      <c r="J12" t="s">
        <v>82</v>
      </c>
    </row>
    <row r="13" spans="1:15" x14ac:dyDescent="0.25">
      <c r="A13" s="1">
        <v>4</v>
      </c>
      <c r="B13" t="s">
        <v>15</v>
      </c>
      <c r="C13" s="1">
        <v>4</v>
      </c>
      <c r="G13" t="s">
        <v>22</v>
      </c>
      <c r="I13" t="s">
        <v>41</v>
      </c>
    </row>
    <row r="14" spans="1:15" x14ac:dyDescent="0.25">
      <c r="A14" s="1">
        <v>41</v>
      </c>
      <c r="B14" t="s">
        <v>4</v>
      </c>
      <c r="C14" s="1">
        <v>41</v>
      </c>
      <c r="I14" t="s">
        <v>43</v>
      </c>
    </row>
    <row r="15" spans="1:15" x14ac:dyDescent="0.25">
      <c r="A15" s="1">
        <v>4101</v>
      </c>
      <c r="B15" t="s">
        <v>5</v>
      </c>
      <c r="C15" s="1">
        <v>4101</v>
      </c>
      <c r="I15" t="s">
        <v>44</v>
      </c>
    </row>
    <row r="16" spans="1:15" x14ac:dyDescent="0.25">
      <c r="A16" s="1">
        <v>4102</v>
      </c>
      <c r="B16" t="s">
        <v>6</v>
      </c>
      <c r="C16" s="1">
        <v>4102</v>
      </c>
    </row>
    <row r="17" spans="1:8" x14ac:dyDescent="0.25">
      <c r="A17" s="1">
        <v>4103</v>
      </c>
      <c r="B17" t="s">
        <v>7</v>
      </c>
      <c r="C17" s="1">
        <v>4103</v>
      </c>
    </row>
    <row r="18" spans="1:8" x14ac:dyDescent="0.25">
      <c r="A18" s="1">
        <v>4104</v>
      </c>
      <c r="B18" t="s">
        <v>8</v>
      </c>
      <c r="C18" s="1">
        <v>4104</v>
      </c>
      <c r="G18" t="s">
        <v>86</v>
      </c>
      <c r="H18" t="s">
        <v>2</v>
      </c>
    </row>
    <row r="19" spans="1:8" x14ac:dyDescent="0.25">
      <c r="A19" s="1">
        <v>4105</v>
      </c>
      <c r="B19" t="s">
        <v>9</v>
      </c>
      <c r="C19" s="1">
        <v>4105</v>
      </c>
      <c r="G19" t="s">
        <v>85</v>
      </c>
    </row>
    <row r="20" spans="1:8" x14ac:dyDescent="0.25">
      <c r="A20" s="1">
        <v>4106</v>
      </c>
      <c r="B20" t="s">
        <v>10</v>
      </c>
      <c r="C20" s="1">
        <v>4106</v>
      </c>
    </row>
    <row r="21" spans="1:8" x14ac:dyDescent="0.25">
      <c r="A21" s="1">
        <v>4107</v>
      </c>
      <c r="B21" t="s">
        <v>11</v>
      </c>
      <c r="C21" s="1">
        <v>4107</v>
      </c>
    </row>
    <row r="22" spans="1:8" x14ac:dyDescent="0.25">
      <c r="A22" s="1">
        <v>4108</v>
      </c>
      <c r="B22" t="s">
        <v>12</v>
      </c>
      <c r="C22" s="1">
        <v>4108</v>
      </c>
    </row>
    <row r="23" spans="1:8" x14ac:dyDescent="0.25">
      <c r="A23" s="1">
        <v>4109</v>
      </c>
      <c r="B23" t="s">
        <v>13</v>
      </c>
      <c r="C23" s="1">
        <v>4109</v>
      </c>
    </row>
    <row r="24" spans="1:8" x14ac:dyDescent="0.25">
      <c r="A24" s="1">
        <v>4110</v>
      </c>
      <c r="B24" t="s">
        <v>14</v>
      </c>
      <c r="C24" s="1">
        <v>4110</v>
      </c>
    </row>
    <row r="25" spans="1:8" x14ac:dyDescent="0.25">
      <c r="A25" s="1">
        <v>4111</v>
      </c>
      <c r="B25" t="s">
        <v>21</v>
      </c>
      <c r="C25" s="1">
        <v>4111</v>
      </c>
    </row>
    <row r="26" spans="1:8" x14ac:dyDescent="0.25">
      <c r="A26" s="1">
        <v>4112</v>
      </c>
      <c r="B26" t="s">
        <v>22</v>
      </c>
      <c r="C26" s="1">
        <v>4112</v>
      </c>
    </row>
    <row r="27" spans="1:8" x14ac:dyDescent="0.25">
      <c r="A27" s="1">
        <v>42</v>
      </c>
      <c r="B27" t="s">
        <v>16</v>
      </c>
      <c r="C27" s="1">
        <v>42</v>
      </c>
    </row>
    <row r="28" spans="1:8" x14ac:dyDescent="0.25">
      <c r="A28" s="1">
        <v>4201</v>
      </c>
      <c r="B28" t="s">
        <v>17</v>
      </c>
      <c r="C28" s="1">
        <v>4201</v>
      </c>
    </row>
    <row r="29" spans="1:8" x14ac:dyDescent="0.25">
      <c r="A29" s="1">
        <v>4202</v>
      </c>
      <c r="B29" t="s">
        <v>18</v>
      </c>
      <c r="C29" s="1">
        <v>4202</v>
      </c>
    </row>
    <row r="30" spans="1:8" x14ac:dyDescent="0.25">
      <c r="A30" s="1">
        <v>4203</v>
      </c>
      <c r="B30" t="s">
        <v>19</v>
      </c>
      <c r="C30" s="1">
        <v>4203</v>
      </c>
    </row>
    <row r="31" spans="1:8" x14ac:dyDescent="0.25">
      <c r="A31" s="1">
        <v>4204</v>
      </c>
      <c r="B31" t="s">
        <v>23</v>
      </c>
      <c r="C31" s="1">
        <v>4204</v>
      </c>
    </row>
    <row r="32" spans="1:8" x14ac:dyDescent="0.25">
      <c r="A32" s="1">
        <v>4205</v>
      </c>
      <c r="B32" t="s">
        <v>26</v>
      </c>
      <c r="C32" s="1">
        <v>4205</v>
      </c>
    </row>
    <row r="33" spans="1:3" x14ac:dyDescent="0.25">
      <c r="A33" s="1">
        <v>4206</v>
      </c>
      <c r="B33" t="s">
        <v>20</v>
      </c>
      <c r="C33" s="1">
        <v>4206</v>
      </c>
    </row>
    <row r="34" spans="1:3" x14ac:dyDescent="0.25">
      <c r="A34" s="1">
        <v>4207</v>
      </c>
      <c r="B34" t="s">
        <v>24</v>
      </c>
      <c r="C34" s="1">
        <v>4207</v>
      </c>
    </row>
    <row r="35" spans="1:3" x14ac:dyDescent="0.25">
      <c r="A35" s="1">
        <v>4208</v>
      </c>
      <c r="B35" t="s">
        <v>25</v>
      </c>
      <c r="C35" s="1">
        <v>4208</v>
      </c>
    </row>
    <row r="36" spans="1:3" x14ac:dyDescent="0.25">
      <c r="A36" s="1">
        <v>4209</v>
      </c>
      <c r="B36" t="s">
        <v>27</v>
      </c>
      <c r="C36" s="1">
        <v>4209</v>
      </c>
    </row>
    <row r="37" spans="1:3" x14ac:dyDescent="0.25">
      <c r="A37" s="1">
        <v>4210</v>
      </c>
      <c r="B37" t="s">
        <v>28</v>
      </c>
      <c r="C37" s="1">
        <v>4210</v>
      </c>
    </row>
    <row r="38" spans="1:3" x14ac:dyDescent="0.25">
      <c r="A38" s="1">
        <v>4211</v>
      </c>
      <c r="B38" t="s">
        <v>42</v>
      </c>
      <c r="C38" s="1">
        <v>4211</v>
      </c>
    </row>
    <row r="39" spans="1:3" x14ac:dyDescent="0.25">
      <c r="A39" s="1">
        <v>43</v>
      </c>
      <c r="B39" t="s">
        <v>29</v>
      </c>
      <c r="C39" s="1">
        <v>43</v>
      </c>
    </row>
    <row r="40" spans="1:3" x14ac:dyDescent="0.25">
      <c r="A40" s="1">
        <v>4301</v>
      </c>
      <c r="B40" t="s">
        <v>30</v>
      </c>
      <c r="C40" s="1">
        <v>4301</v>
      </c>
    </row>
    <row r="41" spans="1:3" x14ac:dyDescent="0.25">
      <c r="A41" s="1">
        <v>4302</v>
      </c>
      <c r="B41" t="s">
        <v>31</v>
      </c>
      <c r="C41" s="1">
        <v>4302</v>
      </c>
    </row>
    <row r="42" spans="1:3" x14ac:dyDescent="0.25">
      <c r="A42" s="1">
        <v>4303</v>
      </c>
      <c r="B42" t="s">
        <v>32</v>
      </c>
      <c r="C42" s="1">
        <v>4303</v>
      </c>
    </row>
    <row r="43" spans="1:3" x14ac:dyDescent="0.25">
      <c r="A43" s="1">
        <v>4304</v>
      </c>
      <c r="B43" t="s">
        <v>33</v>
      </c>
      <c r="C43" s="1">
        <v>4304</v>
      </c>
    </row>
    <row r="44" spans="1:3" x14ac:dyDescent="0.25">
      <c r="A44" s="1">
        <v>4305</v>
      </c>
      <c r="B44" t="s">
        <v>34</v>
      </c>
      <c r="C44" s="1">
        <v>4305</v>
      </c>
    </row>
    <row r="45" spans="1:3" x14ac:dyDescent="0.25">
      <c r="A45" s="1">
        <v>4306</v>
      </c>
      <c r="B45" t="s">
        <v>35</v>
      </c>
      <c r="C45" s="1">
        <v>4306</v>
      </c>
    </row>
    <row r="46" spans="1:3" x14ac:dyDescent="0.25">
      <c r="A46" s="1">
        <v>4307</v>
      </c>
      <c r="B46" t="s">
        <v>36</v>
      </c>
      <c r="C46" s="1">
        <v>4307</v>
      </c>
    </row>
    <row r="47" spans="1:3" x14ac:dyDescent="0.25">
      <c r="A47" s="1">
        <v>4308</v>
      </c>
      <c r="B47" t="s">
        <v>37</v>
      </c>
      <c r="C47" s="1">
        <v>4308</v>
      </c>
    </row>
    <row r="48" spans="1:3" x14ac:dyDescent="0.25">
      <c r="A48" s="1">
        <v>4309</v>
      </c>
      <c r="B48" t="s">
        <v>38</v>
      </c>
      <c r="C48" s="1">
        <v>4309</v>
      </c>
    </row>
    <row r="49" spans="1:3" x14ac:dyDescent="0.25">
      <c r="A49" s="1">
        <v>4310</v>
      </c>
      <c r="B49" t="s">
        <v>39</v>
      </c>
      <c r="C49" s="1">
        <v>4310</v>
      </c>
    </row>
    <row r="50" spans="1:3" x14ac:dyDescent="0.25">
      <c r="A50" s="1">
        <v>4311</v>
      </c>
      <c r="B50" t="s">
        <v>40</v>
      </c>
      <c r="C50" s="1">
        <v>4311</v>
      </c>
    </row>
    <row r="51" spans="1:3" x14ac:dyDescent="0.25">
      <c r="A51" s="1">
        <v>4312</v>
      </c>
      <c r="B51" t="s">
        <v>41</v>
      </c>
      <c r="C51" s="1">
        <v>4312</v>
      </c>
    </row>
    <row r="52" spans="1:3" x14ac:dyDescent="0.25">
      <c r="A52" s="1">
        <v>4313</v>
      </c>
      <c r="B52" t="s">
        <v>43</v>
      </c>
      <c r="C52" s="1">
        <v>4313</v>
      </c>
    </row>
    <row r="53" spans="1:3" x14ac:dyDescent="0.25">
      <c r="A53" s="1">
        <v>4314</v>
      </c>
      <c r="B53" t="s">
        <v>44</v>
      </c>
      <c r="C53" s="1">
        <v>4314</v>
      </c>
    </row>
    <row r="54" spans="1:3" x14ac:dyDescent="0.25">
      <c r="A54" s="1">
        <v>1</v>
      </c>
      <c r="B54" t="s">
        <v>69</v>
      </c>
      <c r="C54" s="1">
        <v>1</v>
      </c>
    </row>
    <row r="55" spans="1:3" x14ac:dyDescent="0.25">
      <c r="A55" s="1">
        <v>12</v>
      </c>
      <c r="B55" t="s">
        <v>70</v>
      </c>
      <c r="C55" s="1">
        <v>12</v>
      </c>
    </row>
    <row r="56" spans="1:3" x14ac:dyDescent="0.25">
      <c r="A56" s="1">
        <v>1201</v>
      </c>
      <c r="B56" t="s">
        <v>71</v>
      </c>
      <c r="C56" s="1">
        <v>1201</v>
      </c>
    </row>
    <row r="57" spans="1:3" x14ac:dyDescent="0.25">
      <c r="A57" s="1">
        <v>120101</v>
      </c>
      <c r="B57" t="s">
        <v>76</v>
      </c>
      <c r="C57" s="1">
        <v>120101</v>
      </c>
    </row>
    <row r="58" spans="1:3" x14ac:dyDescent="0.25">
      <c r="A58" s="1">
        <v>120102</v>
      </c>
      <c r="B58" s="1" t="s">
        <v>73</v>
      </c>
      <c r="C58" s="1">
        <v>120102</v>
      </c>
    </row>
    <row r="59" spans="1:3" x14ac:dyDescent="0.25">
      <c r="A59" s="1">
        <v>120103</v>
      </c>
      <c r="B59" t="s">
        <v>74</v>
      </c>
      <c r="C59" s="1">
        <v>120103</v>
      </c>
    </row>
    <row r="60" spans="1:3" x14ac:dyDescent="0.25">
      <c r="A60" s="1">
        <v>120104</v>
      </c>
      <c r="B60" t="s">
        <v>77</v>
      </c>
      <c r="C60" s="1">
        <v>120104</v>
      </c>
    </row>
    <row r="61" spans="1:3" x14ac:dyDescent="0.25">
      <c r="A61" s="1">
        <v>120105</v>
      </c>
      <c r="B61" t="s">
        <v>72</v>
      </c>
      <c r="C61" s="1">
        <v>120105</v>
      </c>
    </row>
    <row r="62" spans="1:3" x14ac:dyDescent="0.25">
      <c r="A62" s="1">
        <v>120106</v>
      </c>
      <c r="B62" t="s">
        <v>79</v>
      </c>
      <c r="C62" s="1">
        <v>120106</v>
      </c>
    </row>
    <row r="63" spans="1:3" x14ac:dyDescent="0.25">
      <c r="A63" s="1">
        <v>120107</v>
      </c>
      <c r="B63" t="s">
        <v>78</v>
      </c>
      <c r="C63" s="1">
        <v>120107</v>
      </c>
    </row>
    <row r="64" spans="1:3" x14ac:dyDescent="0.25">
      <c r="A64" s="1">
        <v>120108</v>
      </c>
      <c r="B64" t="s">
        <v>75</v>
      </c>
      <c r="C64" s="1">
        <v>120108</v>
      </c>
    </row>
    <row r="65" spans="1:3" x14ac:dyDescent="0.25">
      <c r="A65" s="1">
        <v>120109</v>
      </c>
      <c r="B65" t="s">
        <v>80</v>
      </c>
      <c r="C65" s="1">
        <v>120109</v>
      </c>
    </row>
    <row r="66" spans="1:3" x14ac:dyDescent="0.25">
      <c r="A66" s="1">
        <v>120110</v>
      </c>
      <c r="B66" t="s">
        <v>81</v>
      </c>
      <c r="C66" s="1">
        <v>120110</v>
      </c>
    </row>
    <row r="67" spans="1:3" x14ac:dyDescent="0.25">
      <c r="A67" s="1">
        <v>120111</v>
      </c>
      <c r="B67" t="s">
        <v>82</v>
      </c>
      <c r="C67" s="1">
        <v>120111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332A-DDB2-4B02-8C20-3F1148F0857C}">
  <sheetPr codeName="Hoja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6DCD4-3A9A-4CF7-B3C5-B04E93B06ED3}">
  <sheetPr codeName="Hoja3"/>
  <dimension ref="A1"/>
  <sheetViews>
    <sheetView workbookViewId="0">
      <selection activeCell="I15" sqref="I15"/>
    </sheetView>
  </sheetViews>
  <sheetFormatPr baseColWidth="10" defaultRowHeight="15" x14ac:dyDescent="0.25"/>
  <sheetData>
    <row r="1" spans="1:1" x14ac:dyDescent="0.25">
      <c r="A1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FEB12A-ED48-4D28-B7FA-CD5EA5CC34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PARAMETROS</vt:lpstr>
      <vt:lpstr>MENU</vt:lpstr>
      <vt:lpstr>F_INGRESOSREP</vt:lpstr>
      <vt:lpstr>F_SALIDAS</vt:lpstr>
      <vt:lpstr>F_ENTRADA</vt:lpstr>
      <vt:lpstr>BD_REGISTROS</vt:lpstr>
      <vt:lpstr>REPORTE_ENT_SAL</vt:lpstr>
      <vt:lpstr>RESULTADOS</vt:lpstr>
      <vt:lpstr>CUENTAS</vt:lpstr>
      <vt:lpstr>Hoja1</vt:lpstr>
      <vt:lpstr>Hoja3</vt:lpstr>
      <vt:lpstr>REPORTE_ENT_SAL!Área_de_extracción</vt:lpstr>
      <vt:lpstr>REPORTE_ENT_SAL!Área_de_impresión</vt:lpstr>
      <vt:lpstr>RESULTADOS!Área_de_impresión</vt:lpstr>
      <vt:lpstr>BIENESLD</vt:lpstr>
      <vt:lpstr>CBLD</vt:lpstr>
      <vt:lpstr>COS</vt:lpstr>
      <vt:lpstr>COSTO</vt:lpstr>
      <vt:lpstr>REPORTE_ENT_SAL!Criterios</vt:lpstr>
      <vt:lpstr>GA</vt:lpstr>
      <vt:lpstr>GASTO</vt:lpstr>
      <vt:lpstr>GASTOADMIN</vt:lpstr>
      <vt:lpstr>GASTOXCOB</vt:lpstr>
      <vt:lpstr>GC</vt:lpstr>
      <vt:lpstr>RUB</vt:lpstr>
      <vt:lpstr>RUBROS</vt:lpstr>
      <vt:lpstr>F_ENTRADA!TIPO</vt:lpstr>
      <vt:lpstr>TIPO</vt:lpstr>
      <vt:lpstr>REPORTE_ENT_SAL!Títulos_a_imprimir</vt:lpstr>
      <vt:lpstr>RESULTADOS!Títulos_a_imprimir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2021-09-08T05:01:14Z</cp:lastPrinted>
  <dcterms:created xsi:type="dcterms:W3CDTF">2021-06-22T05:24:47Z</dcterms:created>
  <dcterms:modified xsi:type="dcterms:W3CDTF">2021-10-19T20:52:25Z</dcterms:modified>
</cp:coreProperties>
</file>